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Z:\DELIVERY - NFM\Database\"/>
    </mc:Choice>
  </mc:AlternateContent>
  <xr:revisionPtr revIDLastSave="0" documentId="8_{6980055D-62E5-450D-887E-83622BE6E45A}" xr6:coauthVersionLast="45" xr6:coauthVersionMax="45" xr10:uidLastSave="{00000000-0000-0000-0000-000000000000}"/>
  <bookViews>
    <workbookView xWindow="-120" yWindow="-120" windowWidth="29040" windowHeight="15990" firstSheet="1" activeTab="2" xr2:uid="{00000000-000D-0000-FFFF-FFFF00000000}"/>
  </bookViews>
  <sheets>
    <sheet name="NFM measures" sheetId="1" state="hidden" r:id="rId1"/>
    <sheet name="Sources and further info" sheetId="2" r:id="rId2"/>
    <sheet name="NFM Information Tool"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3" l="1"/>
  <c r="H12" i="3"/>
  <c r="F12" i="3"/>
  <c r="D12" i="3"/>
  <c r="B45" i="3"/>
  <c r="B25" i="3"/>
  <c r="B23" i="3"/>
  <c r="B43" i="3"/>
  <c r="B21" i="3"/>
  <c r="B41" i="3"/>
  <c r="B15" i="3"/>
  <c r="L8" i="3"/>
  <c r="D8" i="3"/>
  <c r="J5" i="3"/>
  <c r="F8" i="3"/>
  <c r="H8" i="3"/>
  <c r="J8" i="3"/>
  <c r="D5" i="3" l="1"/>
  <c r="F5" i="3"/>
  <c r="H5" i="3"/>
  <c r="B39" i="3" l="1"/>
  <c r="B37" i="3"/>
  <c r="B35" i="3"/>
  <c r="B47" i="3"/>
  <c r="B33" i="3"/>
  <c r="B31" i="3"/>
  <c r="B29" i="3"/>
  <c r="B27" i="3"/>
  <c r="B19" i="3"/>
  <c r="B17" i="3"/>
</calcChain>
</file>

<file path=xl/sharedStrings.xml><?xml version="1.0" encoding="utf-8"?>
<sst xmlns="http://schemas.openxmlformats.org/spreadsheetml/2006/main" count="839" uniqueCount="573">
  <si>
    <t>NFM Action</t>
  </si>
  <si>
    <t>Link 1</t>
  </si>
  <si>
    <t>Link 2</t>
  </si>
  <si>
    <t>Link 3</t>
  </si>
  <si>
    <t>Link 4</t>
  </si>
  <si>
    <t>Potential Landscape Character Issues</t>
  </si>
  <si>
    <t>WWNP Area</t>
  </si>
  <si>
    <t>HydroloGIS mapping</t>
  </si>
  <si>
    <t>Leaky Dam</t>
  </si>
  <si>
    <t>Hills 2 Levels</t>
  </si>
  <si>
    <t>Leaky barriers</t>
  </si>
  <si>
    <t>H2L Leaky woody dams</t>
  </si>
  <si>
    <t>H2L Woody flow spreaders</t>
  </si>
  <si>
    <t>YDNPA In-channel barriers</t>
  </si>
  <si>
    <t>Generally unlikely to impact landscape character negatively, especially where features are within woodland.  Use of natural materials decreases the visibility of structures.  Highly engineered structures in open landscapes may be an issue.</t>
  </si>
  <si>
    <t>Maintenance Costs</t>
  </si>
  <si>
    <t>Planning Permission</t>
  </si>
  <si>
    <t>Other consents</t>
  </si>
  <si>
    <t>Biodiversity benefits</t>
  </si>
  <si>
    <t>Water quality benefits</t>
  </si>
  <si>
    <t>Carbon storage benefits</t>
  </si>
  <si>
    <t>Other farming benefits</t>
  </si>
  <si>
    <t>Other considerations</t>
  </si>
  <si>
    <t>Timing of works</t>
  </si>
  <si>
    <t>Temporary or permanent</t>
  </si>
  <si>
    <t>Day to day operation</t>
  </si>
  <si>
    <t>Low</t>
  </si>
  <si>
    <t>Not needed</t>
  </si>
  <si>
    <t>Description</t>
  </si>
  <si>
    <t>Minimal</t>
  </si>
  <si>
    <t>Felling of tree to take place in winter</t>
  </si>
  <si>
    <t>None</t>
  </si>
  <si>
    <t>Effectiveness</t>
  </si>
  <si>
    <t>Use of felled trees and other simple structures that slow flow through the stream channel.  It is considered that multiple barriers are required for structures to be effective.</t>
  </si>
  <si>
    <t>Countryside Stewardship Funding</t>
  </si>
  <si>
    <t>Small leaky dam (up to 3m) = £461.39
Largel leaky dam (3m to 15m) = £764.42</t>
  </si>
  <si>
    <t>Case Study 1</t>
  </si>
  <si>
    <t>Case Study 2</t>
  </si>
  <si>
    <t>Case Study 3</t>
  </si>
  <si>
    <t>Case Study 4</t>
  </si>
  <si>
    <t>Sediment traps</t>
  </si>
  <si>
    <t>Silt traps</t>
  </si>
  <si>
    <t xml:space="preserve">YDNPA </t>
  </si>
  <si>
    <t>In-channel barriers</t>
  </si>
  <si>
    <t>Catchment woodland</t>
  </si>
  <si>
    <t>Runoff management</t>
  </si>
  <si>
    <t>Tree planting</t>
  </si>
  <si>
    <t>Woodland planting</t>
  </si>
  <si>
    <t>Bunds and detention basins</t>
  </si>
  <si>
    <t>In-field bunds</t>
  </si>
  <si>
    <t>Leaky run-off ponds &amp; Leaky outlets</t>
  </si>
  <si>
    <t>Offline flood storage pond</t>
  </si>
  <si>
    <t>Filter barriers</t>
  </si>
  <si>
    <t>Floodplain woodland</t>
  </si>
  <si>
    <t>Riparian woodland</t>
  </si>
  <si>
    <t>Cross slope woodland</t>
  </si>
  <si>
    <t>Cross-slope hedges</t>
  </si>
  <si>
    <t>Hedgerows</t>
  </si>
  <si>
    <t>Buffer strips</t>
  </si>
  <si>
    <t>Bunds</t>
  </si>
  <si>
    <t>Winter cover crops</t>
  </si>
  <si>
    <t>Soil and land management</t>
  </si>
  <si>
    <t>Soil husbandary advice</t>
  </si>
  <si>
    <t>In-ditch features</t>
  </si>
  <si>
    <t>Swales</t>
  </si>
  <si>
    <t>Cross drains</t>
  </si>
  <si>
    <t>Cross drains in farm tracks</t>
  </si>
  <si>
    <t>Increasing soil permeability</t>
  </si>
  <si>
    <t>River restoration</t>
  </si>
  <si>
    <t>Floodplain restoration</t>
  </si>
  <si>
    <t>In-stream habitat creation and bank stabilisation</t>
  </si>
  <si>
    <t>Restoring meanders</t>
  </si>
  <si>
    <t>Reconnecting the river with its floodplain</t>
  </si>
  <si>
    <t>WWNP Runoff management</t>
  </si>
  <si>
    <t>WWNP Catchment woodland</t>
  </si>
  <si>
    <t>WWNP Floodplain woodland</t>
  </si>
  <si>
    <t>WWNP Riparian woodland</t>
  </si>
  <si>
    <t>WWNP Cross slope woodland</t>
  </si>
  <si>
    <t>WWNP Soil and land management</t>
  </si>
  <si>
    <t>WWNP River restoration</t>
  </si>
  <si>
    <t>WWNP Floodplain restoration</t>
  </si>
  <si>
    <t>Headwater management</t>
  </si>
  <si>
    <t>Blocking drainage grips</t>
  </si>
  <si>
    <t>WWNP Leaky barriers</t>
  </si>
  <si>
    <t>WWNP Headwater management</t>
  </si>
  <si>
    <t>YDNPA Blocking drainage grips</t>
  </si>
  <si>
    <t>YDNPA Reconnecting the river with its floodplain</t>
  </si>
  <si>
    <t>YDNPA Restoring meanders</t>
  </si>
  <si>
    <t>YDNPA Increasing soil permeability</t>
  </si>
  <si>
    <t>YDNPA Cross drains in farm tracks</t>
  </si>
  <si>
    <t>YDNPA Swales</t>
  </si>
  <si>
    <t>YDNPA Buffer strips</t>
  </si>
  <si>
    <t>YDNPA Winter cover crops</t>
  </si>
  <si>
    <t>YDNPA Bunds and detention basins</t>
  </si>
  <si>
    <t>YDNPA Offline flood storage pond</t>
  </si>
  <si>
    <t>YDNPA Hedgerows</t>
  </si>
  <si>
    <t>YDNPA Tree planting</t>
  </si>
  <si>
    <t>YDNPA Sediment traps</t>
  </si>
  <si>
    <t>H2L Silt traps</t>
  </si>
  <si>
    <t>H2L Woodland planting</t>
  </si>
  <si>
    <t>H2L Cross-slope hedges</t>
  </si>
  <si>
    <t>H2L Leaky run-off ponds</t>
  </si>
  <si>
    <t>H2L Leaky outlets</t>
  </si>
  <si>
    <t>H2L In-field bunds</t>
  </si>
  <si>
    <t>H2L Filter barriers</t>
  </si>
  <si>
    <t>H2L Soil husbandary advice</t>
  </si>
  <si>
    <t>H2L In-ditch features</t>
  </si>
  <si>
    <t>H2L Cross drains</t>
  </si>
  <si>
    <t>H2L In-stream habitat creation and bank stabilisation</t>
  </si>
  <si>
    <t>A shallow trench within a runoff area that slows water and allows silt to fall out.  The water drains away either through gravel or an outlet pipe.  Accumulated silt can be redistributed.</t>
  </si>
  <si>
    <t>WWNP has medium confidence in these features.  They are effective at reducing soil loss.  There is some uncertainty about their flood reduction potential, partiicularly at times of peak flow.</t>
  </si>
  <si>
    <t>WWNP study states that there is medium confidence in their effectiveness at a local scale but low confidence in their effectiveness as a flood prevention measure on a large scale.  Other studies suggest a 20% reduction in the peak of a 100 year flood event.</t>
  </si>
  <si>
    <t>The impact is low where features are not engineered and particularly when they are sited at low points in a field and are not visible from most parts of the landscape.</t>
  </si>
  <si>
    <t>Regular emptying required</t>
  </si>
  <si>
    <t>Permanent structures if regularly emptied</t>
  </si>
  <si>
    <t>At any time if clear of vegetation</t>
  </si>
  <si>
    <t>Can reduce flooding of farm further downstream</t>
  </si>
  <si>
    <t>Can reduce soil loss</t>
  </si>
  <si>
    <t>Possibly needed</t>
  </si>
  <si>
    <t>Consent needed from Environment Agency to remove sediment and spread on fields.  Land drainage consent may be required if connected to a watercourse.</t>
  </si>
  <si>
    <t>Removal of sediment and spreading elsewhere will require Environment Agency consent.</t>
  </si>
  <si>
    <t>Slowing water allows sediment to drop out and limit nutrient content of water.</t>
  </si>
  <si>
    <t>Trapping of sediment can store carbon</t>
  </si>
  <si>
    <t>May impact on archaeological features.  Should not be created in ecologically sensitive areas</t>
  </si>
  <si>
    <r>
      <t>Sediment ponds and traps = £10 per m</t>
    </r>
    <r>
      <rPr>
        <vertAlign val="superscript"/>
        <sz val="11"/>
        <color theme="1"/>
        <rFont val="Arial"/>
        <family val="2"/>
      </rPr>
      <t>2</t>
    </r>
  </si>
  <si>
    <t>Has been shown to be effective, particularly during small scale flood events.  Evidence has also shown increased peak flow after felling.</t>
  </si>
  <si>
    <t>Medium</t>
  </si>
  <si>
    <t>Medium for first few years and then low</t>
  </si>
  <si>
    <t>Excellent in the long term</t>
  </si>
  <si>
    <t>Can reduce soil loss and prevent farming further downslope</t>
  </si>
  <si>
    <t>Permanent</t>
  </si>
  <si>
    <t>Depends upon ultimate management regime but generally low</t>
  </si>
  <si>
    <t>Supply and plant a tree = £1.28 per tree and up to £6800 per ha
Woodland creation maintenance = £200 per ha for ten years</t>
  </si>
  <si>
    <t>Supply and plant a tree = £1.28 per tree and up to £6800 per ha
Woodland creation maintenance = £200 per ha for ten years
Planting new hedgerow = £11 per metre
Management of hedgerows = £8 per metre per side</t>
  </si>
  <si>
    <t>Planting trees within the catchment to attenuate flow and reduce flood risk.  Trees uptake water as well as bind soil to slow flow.  Soil erosion is also reduced</t>
  </si>
  <si>
    <t xml:space="preserve">Planting trees within the floodplain can slow water flow as well as increase sediment deposition and improve the amount of water that can be held in the ground.  Soil erosion is also reduced.  </t>
  </si>
  <si>
    <t>Needs to be assessed on a case by case basis.  Excessive planting in an open landscape can have a dramatic impact on the character of a landscape.  However, some floodplains will benefit from the addition of trees.  Examining historic landuse may help here.</t>
  </si>
  <si>
    <t>Installation/Establishment Cost</t>
  </si>
  <si>
    <t>Excellent in the long term both in terms of carbon stored in the trees and in sediment captured by root systems</t>
  </si>
  <si>
    <t>Good for water quality and can reduce the temperature of water</t>
  </si>
  <si>
    <t>Planting and management in winter</t>
  </si>
  <si>
    <t>Always use local provenance trees.  Trees may have positive impact on recreation and associated expenditure.  More research is needed but there is a suggestion that the structure of the woodland is important with management that encourages a thick understorey and ground layer enhancing the flood alleviation properties of woodland.</t>
  </si>
  <si>
    <t>Planting of trees along the stream or river bank will slow flow towards the watercourse and reduce soil loss into the watercourse.</t>
  </si>
  <si>
    <t xml:space="preserve">There is little observed evidence but modelling shows that this NFM measure can be more effective in the middle and upper reaches of a catchment.  Some modelling suggests that it may have little impact on flood risk.  </t>
  </si>
  <si>
    <t>Excellent for carbon storage in the long term</t>
  </si>
  <si>
    <t>Hedgerows can be high as require regular trimming and care to ensure that structure is retained that provides both benefits to biodiversity and increased infiltration/runoff attenuation.</t>
  </si>
  <si>
    <t>Good carbon storage though long-term storage for trees generally perceived as better in trees than hedgerows</t>
  </si>
  <si>
    <t>Good for water quality and riparian planting can reduce the temperature of water.</t>
  </si>
  <si>
    <t>Can reduce sediment loss into watercourses</t>
  </si>
  <si>
    <t>Well managed hedgerows can have excellent benefits for biodiversity due to their structure and their linear, corridor like nature.  Species rich hedgerows and linear strips of woodland offer significant benefits.</t>
  </si>
  <si>
    <t>If managing as a hedgerow then ongoing maintenance costs will be higher than for woodlands.</t>
  </si>
  <si>
    <t>Planting trees or a hedgerow that follows contour lines can intercept run off and increase infiltration rates as well as reduce soil loss and nitrate levels In water.</t>
  </si>
  <si>
    <t>Evidence to support the impact on flood risk is minimal but modelled impact suggests that woodland strips can provide an impact at a small scale.</t>
  </si>
  <si>
    <t>Offline ponds cover a wide range of features that provide additional storage for water.  Their size can vary from small features where water can either collect or be diverted into during high flow.  They may be constructed as permanent water features with capacity to hold more water during storm events with this water rejoining the watercourse slowly after the flood event.</t>
  </si>
  <si>
    <t>Evidence for the efficacy of these features is limited but confidence in the associated modelling is good.  More evidence is needed regarding the impact of the features but clearly have the capacity to hold significant amounts of water, particularly on floodplains</t>
  </si>
  <si>
    <t>High</t>
  </si>
  <si>
    <t xml:space="preserve">Planning permission or prior notification (agricultural exception) is needed.  </t>
  </si>
  <si>
    <t>Allows sediment to drop out of water by halting flow temporarily.</t>
  </si>
  <si>
    <t>Little benefit</t>
  </si>
  <si>
    <t>Can be created at any time if area is clear of vegetation.  Maintenance should be carried out before winter or before a predicted flood event</t>
  </si>
  <si>
    <t>Permanent feature but may only hold water temporarily</t>
  </si>
  <si>
    <t>If a silt trap is fitted this will need emptying and if outlet can be controlled then may require emptying at times before flood events are expected.</t>
  </si>
  <si>
    <r>
      <t>Sediments and silt traps may be eligible = £10 per m</t>
    </r>
    <r>
      <rPr>
        <vertAlign val="superscript"/>
        <sz val="11"/>
        <color theme="1"/>
        <rFont val="Arial"/>
        <family val="2"/>
      </rPr>
      <t>2</t>
    </r>
    <r>
      <rPr>
        <sz val="11"/>
        <color theme="1"/>
        <rFont val="Arial"/>
        <family val="2"/>
      </rPr>
      <t xml:space="preserve">
Making space for water = £640 per ha</t>
    </r>
  </si>
  <si>
    <t>These features can be used to store water temporarily or divert water away from areas where it causes flooding.  The size can vary greatly and can be designed to hold water temporarily or permanently (depending upon the underlying geology). The release of water can be contolled using pipes through the bund or gaps in the bund</t>
  </si>
  <si>
    <t>The effectiveness at a small scale can be high with water diverted from known local flooding places.  The impact on larger scale food events and over a larger catchment area are less well described.</t>
  </si>
  <si>
    <t>If permanent or semi-permanent water features are created the benefits can be considerable</t>
  </si>
  <si>
    <t>Can prevent soil loss from field and can provide sediment to redistribute onto field</t>
  </si>
  <si>
    <t>Can be created at any time</t>
  </si>
  <si>
    <t>May need some maintenance to ensure that the bund maintains its integrity</t>
  </si>
  <si>
    <t>Earth banks and bunds = £155 per 100m</t>
  </si>
  <si>
    <t>Can work effectively at a local scale and is a good way to avoid loss of soils to watercourses.</t>
  </si>
  <si>
    <t>Minimal, particularly if located in areas that can't be seen easily from much of the landscape.</t>
  </si>
  <si>
    <t>Not if temporary structures</t>
  </si>
  <si>
    <t>Minimal, but if filter associated with unfarmed margin then some benefit</t>
  </si>
  <si>
    <t>Reduction in sediment within the watercourse</t>
  </si>
  <si>
    <t>If located in field margins may have little impact on farming productivity.</t>
  </si>
  <si>
    <t>Temporary</t>
  </si>
  <si>
    <t>May need sediment removing to maintain the integrity of the structure</t>
  </si>
  <si>
    <t>Planting of a crop on arable land during the winter that is removed before spring sowing.  This reduces soil loss and slows flow.  Reducing stocking density on grassland can have a similar impact.</t>
  </si>
  <si>
    <t>Although, locally these measures can have an impact there is little evidence that there is a significant effect across a catchment.  Evidence does suggest that intensively managed grassland doesn't hold as much water as unimproved, lightly grazed grassland.</t>
  </si>
  <si>
    <t>Winter cover crops = £114 per ha
Permanent grassland with very low inputs = £95 per ha</t>
  </si>
  <si>
    <t>Sown in late autumn and ploughed in and removed before spring sowing</t>
  </si>
  <si>
    <t>May require shift in which arable crops are sown and the timing</t>
  </si>
  <si>
    <t>Leaky dams and flood plain layer</t>
  </si>
  <si>
    <t>Flood layer 'woodland' priorities</t>
  </si>
  <si>
    <t>Flood layer 'woodland' priorities combined with field boundaries and slope direction</t>
  </si>
  <si>
    <t>Flood layer 'wetland' priorities (grassland only)</t>
  </si>
  <si>
    <t>Erosion/siltation layer 'wetland' priorities
Flow accumulation network, field boundaries
Need compare to Flood layer to rank NFM benefit</t>
  </si>
  <si>
    <t>Flood layer (all solutions) aggregated to fields to rank which are most important for better management</t>
  </si>
  <si>
    <t>Flood layer (all solutions), field boundaries</t>
  </si>
  <si>
    <t>Flood layer 'wetland' priorities</t>
  </si>
  <si>
    <t>Flood layer 'wetland' priorities, habitat condition data for peat restoration activities</t>
  </si>
  <si>
    <t>Small benefit in storing carbon in soil</t>
  </si>
  <si>
    <t>A range of features designed to slow the flow and/or increase the capacity of ditches.  These range from wooden blocks in ditches to gabions and widening of ditches to increase capacity and create swales during peak flow.</t>
  </si>
  <si>
    <t>Removing sediment and spreading on land will need Environment Agency consent as would releasing water back into a watercourse.</t>
  </si>
  <si>
    <t>Removing sediment and spreading on land will need Environment Agency consent as would releasing water back into a watercourse.  Blocking of ditch would require consent from IDB</t>
  </si>
  <si>
    <t>Increased standing water likely to benefit a range of species</t>
  </si>
  <si>
    <t>Likely to be a local effect but slowing of water will delay peak flow of flood event.</t>
  </si>
  <si>
    <t>Can return soil lost from fields</t>
  </si>
  <si>
    <t>Permanent structure but may only hold water temporarily</t>
  </si>
  <si>
    <t>May need sediment removed to remain effective</t>
  </si>
  <si>
    <r>
      <t>Check dams = £42 per dam
Swales = £5.95 per m</t>
    </r>
    <r>
      <rPr>
        <vertAlign val="superscript"/>
        <sz val="11"/>
        <color theme="1"/>
        <rFont val="Arial"/>
        <family val="2"/>
      </rPr>
      <t>2</t>
    </r>
  </si>
  <si>
    <t>Riparian management strips = £440 per ha
Management of intensive grassland adjacent to watercourses = £202 per ha
12 to 24m watercourse buffer strip on cultivated land = £524 per ha</t>
  </si>
  <si>
    <t>Strips of land next to watercourses that are unmanaged (except to remove woody vegetation) and slow down flow towards watercourses, increase infiltration and reduce soil runoff into watercourses.  They can also help stabilise banks.</t>
  </si>
  <si>
    <t>Minimal and likely positive</t>
  </si>
  <si>
    <t>Environment Agency consent may be required if fencing is erected near watervourse</t>
  </si>
  <si>
    <t>There is minimal evidence to support the effect this measure has on catchment wide peaks but they do appear to have an impact locally.  10m wide buffer strips may reduce soil loss on an arable field by up to 30%</t>
  </si>
  <si>
    <t>A benefit in terms of storage of carbon in unmanaged grassland</t>
  </si>
  <si>
    <t>Fencing may create straighter field edges for arable fields</t>
  </si>
  <si>
    <t>Evidence for impact at a catchment level is lacking and may be minimal.  However, can be very effective locally</t>
  </si>
  <si>
    <t>Unlikely to be required</t>
  </si>
  <si>
    <t>Minimal.</t>
  </si>
  <si>
    <t>Reduction in damage to tracks and possibly a reduction of soil loss</t>
  </si>
  <si>
    <t>Minimal.  May need clearing after storm event</t>
  </si>
  <si>
    <t>Cross drains = £245 per drain</t>
  </si>
  <si>
    <t>Management of intensive grassland adjacent to watercourse = £202 per ha</t>
  </si>
  <si>
    <t>Reduce stocking density which reduces compaction and increases surface roughness and vegetation cover.  In turn this reduces soil loss through run off, slows the flow of water and reduces the amount of nitrates entering watercourses.</t>
  </si>
  <si>
    <t>Minimal and likely to be positive</t>
  </si>
  <si>
    <t>Likely to increase diversity of species</t>
  </si>
  <si>
    <t>Reduced nitrates, phosphates and sediment load in water</t>
  </si>
  <si>
    <t>Good for filtration of water and removal of nitrates and phosphates</t>
  </si>
  <si>
    <t>Positive</t>
  </si>
  <si>
    <t>Reduces soil loss and improves soil quality</t>
  </si>
  <si>
    <t>Year round</t>
  </si>
  <si>
    <t>Effective at a local level.  Evidence from Pontbren shows that more water runs off intensively grazed fields and increases the peak flow</t>
  </si>
  <si>
    <t>By increasing soil permeability and reducing compaction run off can be reduced and the amount of water stored in soils increased.  This can be done using a range of good soil husbandary techniques including sub soiling, minimum tillage, avoiding the use of heavy machinery on wet soils etc.</t>
  </si>
  <si>
    <t>Locally effective at reducing surface runoff</t>
  </si>
  <si>
    <t>Good for the health of soil and increases range of organisms that can inhabit</t>
  </si>
  <si>
    <t>Potentially reduced soil loss and nutrient run off</t>
  </si>
  <si>
    <t>Additional organic material may be stored in good soils</t>
  </si>
  <si>
    <t>Increased productivity, soil warmer providing more growing days</t>
  </si>
  <si>
    <t>Varies</t>
  </si>
  <si>
    <t>n/a</t>
  </si>
  <si>
    <t>May be needed</t>
  </si>
  <si>
    <t>Environment Agency consent needed</t>
  </si>
  <si>
    <t>Can reduce sediment deposition</t>
  </si>
  <si>
    <t>Semi natural habitats store incresed levels of carbon</t>
  </si>
  <si>
    <t>Will depend upon the land that river flows through but minimal compared to the cost of works</t>
  </si>
  <si>
    <t>Reduced diffuse pollution on areas around river</t>
  </si>
  <si>
    <t>A range of works that allow flooding where river flows have been restricted.  This may include removing embankments allowing field inundation, lowering flood defences and modifying pumping stations</t>
  </si>
  <si>
    <t>Needs to be done with care.  There is evidence to support this approach but thorough modelling is needed before works as these measures may increase flooding in other areas.</t>
  </si>
  <si>
    <t>Excellent for increasing the range and diversity of wetland habitats.  Usually positive for fish populations</t>
  </si>
  <si>
    <t>Can create extensive wetland habitats</t>
  </si>
  <si>
    <t>Can reduce sediment load in water</t>
  </si>
  <si>
    <t>Benefits will depend upon specific location and nature of NFM measures</t>
  </si>
  <si>
    <t>Will need to avoid measures that impact protected species</t>
  </si>
  <si>
    <t>Manual of River Restoration Techniques</t>
  </si>
  <si>
    <t>Relatively little impact on flooding though can incorporate flooding areas that will impact the speed of flow and reduce the peak flow of a storm event</t>
  </si>
  <si>
    <t>A range of techniques designed to modify flow, create meanders and encourage vegetation growth and creation of spawning features.  Includes creation of berms, adding debris to water channel and stabilising banks.</t>
  </si>
  <si>
    <t>Environment Agency or IDB consent required</t>
  </si>
  <si>
    <t>Extensive and varied.  Can increase vegetation in stream channel and create fish spawning areas</t>
  </si>
  <si>
    <t>Can reduce bank erosion and consequently the amount of silt carried by the water</t>
  </si>
  <si>
    <t>Wetland creation in particular has excellent benefits for carbon sequestration</t>
  </si>
  <si>
    <t>Prevents loss of grazing or cultivated land caused by bank erosion</t>
  </si>
  <si>
    <t>Additional vegetation sequesters carbon</t>
  </si>
  <si>
    <t>Should be timed to minimise impact on protected species</t>
  </si>
  <si>
    <t>Grip blocking in drainage channels = £14.80 per block</t>
  </si>
  <si>
    <t>Can have a localised impact on flooding as more water held in upland areas rather than quickly draining downstream.  However, blocking drainage features raises the water table reducing the capacity to store storm waters</t>
  </si>
  <si>
    <t>Restoration of peat bog</t>
  </si>
  <si>
    <t>Reduces uptake of sediment and water discolouration</t>
  </si>
  <si>
    <t>Excellent as restores peat creation capabilities</t>
  </si>
  <si>
    <t>Can make moors safer for livestock as animals don't get trapped in gulleys and blocks</t>
  </si>
  <si>
    <t>Most techniques should not be used on species rich grassland</t>
  </si>
  <si>
    <t>Erosion/siltation layer 'wetland' priorities
Flow accumulation network
Area liable to flood
Need to compare to Flood layer to rank NFM benefit</t>
  </si>
  <si>
    <t>The effectiveness is uncertain as the impacts of planting have only been modelled and not observed.  However, some models suggest that relatively small amounts of planting (40 ha) can reduce peak flows by 6% in small catchments during 1 in 33 year flood events.  Recent research from Sussex University suggests floodplain woodland can make flooding worse: the shape of planted areas is vital</t>
  </si>
  <si>
    <t>Cross-slope planting may have a drastic impact on landscape character if planted in an otherwise open landscape and care needs to be taken.  Although the impact of a hedgerow is smaller there is a need for it to be in keeping with the character of the area.  Hedgerows can be an important part of restoring landscape character in areas where hedgerows have been lost over the 20th century.</t>
  </si>
  <si>
    <t>Needs to be assessed on a case by case basis.  Excessive planting in an open landscape can have a dramatic impact on the character of a landscape as well as the vistas.  However, some watercourses will benefit from the addition of trees.  Examining historic landuse may help here.</t>
  </si>
  <si>
    <t>The impact of tree planting on landscape character is very dependent upon where trees are planted.  Areas of chalk grassland and heath may not be suitable for tree planting but plateaus and some other areas may be well suited to planting.  Species choice is also important.  See landscape character assessments and seek expert advice.</t>
  </si>
  <si>
    <t>Can reduce soil loss and prevent farm flooding further downslope</t>
  </si>
  <si>
    <t>As a temporary feature the impact should be minimal as long as the engineering required to install does not have too much of an impact.  Larger and more permanent water bodies may have more impact.</t>
  </si>
  <si>
    <t>Small and discrete bunds may have limited impact but can be problematic in an open landscape.</t>
  </si>
  <si>
    <t>Predominantly a feature that reduces loss of soil to watercourses but this also means there is greater capacity within channels so reducing flood risk.  They can be large nets filled with compost or other material or can be semi-permanent fencing that traps any silt. The latter are more often used on development sites.</t>
  </si>
  <si>
    <t>The addition of a drain across a track or field gate diverting water and reducing the speed of run off as well as reducing erosion of paths.  May be combined with a sediment trap to use silt on fields or tracks.</t>
  </si>
  <si>
    <t>Increased storage of water in river channel and reduced flow rate leading to slower and flatter peaks in storm surge.  Good evidence of reduced flooding from several sources including New Forest example</t>
  </si>
  <si>
    <t>Restoration of the natural processes within a river.  Removal of straightened and engineered flow channels and restoring meanders and other river features.</t>
  </si>
  <si>
    <t>Measures that generally increase the amount of water stored in upland areas including blocking drainage channels.  This both restores peat bog and increases the water storage capacity of moorland</t>
  </si>
  <si>
    <t>May have impact on Basic Payment Scheme payments and any stewardship payments are minimal compared with the cost of works</t>
  </si>
  <si>
    <t>Permanent structures but do require checking and maintenance.  Can become more effective as dams when they become silted.</t>
  </si>
  <si>
    <t>Can cause flooding of areas used by overwintering animals such as dormice and reptiles.</t>
  </si>
  <si>
    <t>Assessment of land being flooded needs to be undertaken.  Does action impact rare habitats or species.</t>
  </si>
  <si>
    <t>Impact on protected species and habitats</t>
  </si>
  <si>
    <t>Must consider what habitat is being lost.  Is woodland causung loss of priority habitats.</t>
  </si>
  <si>
    <t>Is flooding likely to impact any overwintering animals?  Reptiles most likely but also great crested newt and possibly dormice depending upon habitat.</t>
  </si>
  <si>
    <t>Low likelihood of impact</t>
  </si>
  <si>
    <t>Low likelihood but as sensitive habitat then expert opinion should be sought.</t>
  </si>
  <si>
    <t>If large scale flooding takes place then the possible impact on protected species must be considered and an experienced ecologist should make an assessment of the project.</t>
  </si>
  <si>
    <t>Introduction of beaver or by management of existing released populations.  The creation of dams can effectively carry out the same work as leaky dams by slowing down the flow of water.</t>
  </si>
  <si>
    <t>Can cause localised flooding.  There is limited control over what areas get flooded.  There is limited evidence to support the impact of beaver on downstream flooding but the slowing of water flow is likely to have a positive impact.  Main impact likely to be biodiversity gain.</t>
  </si>
  <si>
    <t>Beaver do have the potential to impact on landscape character as they change the character of woodland.  Little formal work on impact of beaver on landscape character available.</t>
  </si>
  <si>
    <t>High if a reintroduction.  No cost if animals already present.</t>
  </si>
  <si>
    <t>Environment Agency consent and licences required for releases</t>
  </si>
  <si>
    <t xml:space="preserve">As a wetland creation management technique can sequester carbon </t>
  </si>
  <si>
    <t xml:space="preserve">If located in field margins may have little impact on farming productivity.  Care must be taken that if the bund is overtopped it doesn't create a flood risk elsewhere.
</t>
  </si>
  <si>
    <t>Consider what habitat is being lost during creation.  Possible impact on protected species during construction.  If arable land then low likelihood of impact.</t>
  </si>
  <si>
    <t xml:space="preserve">Very specialised work needing skilled engineers.  Considered to be excellent for cultural and leisure enjoyment of landscape.
</t>
  </si>
  <si>
    <t xml:space="preserve">Very specialised work that needs modelling.  Some models predict floodplain reconnection works can increase flooding.
</t>
  </si>
  <si>
    <t>Depending on the scales of the work, there may be significant impact on existing habitats including water vole if bank reprofiling.  Expert assessment of likely impact on protected species and habitats required.</t>
  </si>
  <si>
    <t>Reintroductions of species such as beaver are complex and require expert assessment of the likely impact of release as well as the future prospects of the released animals.  Reintroductions should be driven by biodiversity and animal welfare rather than natural flood management.</t>
  </si>
  <si>
    <t>RSPB - Beaver reintroduction in the UK</t>
  </si>
  <si>
    <t>Devon Wildlife Trust - River Otter Beaver Trial</t>
  </si>
  <si>
    <t>Social Implications of Eurasian Beaver Reintroduction in England</t>
  </si>
  <si>
    <t>University of Exeter - River Otter Beaver Trial: Science and Evidence Report - Ecosystem Services</t>
  </si>
  <si>
    <t>References used in this spreadsheet and other useful sources</t>
  </si>
  <si>
    <t>Author</t>
  </si>
  <si>
    <t>Date</t>
  </si>
  <si>
    <t>Published By</t>
  </si>
  <si>
    <t>Location</t>
  </si>
  <si>
    <t>Devon Wildlife Trust</t>
  </si>
  <si>
    <t>https://www.devonwildlifetrust.org/what-we-do/our-projects/river-otter-beaver-trial</t>
  </si>
  <si>
    <t>Title</t>
  </si>
  <si>
    <t>River Otter Beaver Trial</t>
  </si>
  <si>
    <t>University of Exeter</t>
  </si>
  <si>
    <t>http://www.exeter.ac.uk/media/universityofexeter/research/microsites/creww/riverottertrial/ROBT__Science_and_Evidence_Report_2020_(ALL).pdf</t>
  </si>
  <si>
    <t>River Otter Beaver Trial: Science and Evidence Report</t>
  </si>
  <si>
    <t>Brazier, R.E., Elliott, M., Andison, E., Auster, R.E., Bridgewater, S., Burgess, P., Chant, J., Graham, H., Knott, E., Puttock, A.K., Sansum, P., and Vowles, A.</t>
  </si>
  <si>
    <t>RSPB</t>
  </si>
  <si>
    <t>Beaver Reintroduction in the UK</t>
  </si>
  <si>
    <t>https://www.rspb.org.uk/our-work/our-positions-and-casework/our-positions/species/beaver-reintroduction-in-the-uk/</t>
  </si>
  <si>
    <t>Mammal Society</t>
  </si>
  <si>
    <t>Auster, R.</t>
  </si>
  <si>
    <t>https://www.mammal.org.uk/2020/03/beaver-reintroduction/</t>
  </si>
  <si>
    <t>Working with Natural Processes: Evidence Directory</t>
  </si>
  <si>
    <t>https://assets.publishing.service.gov.uk/government/uploads/system/uploads/attachment_data/file/681411/Working_with_natural_processes_evidence_directory.pdf</t>
  </si>
  <si>
    <t>Environment Agency</t>
  </si>
  <si>
    <t>Yorkshire Dales National Park Authority</t>
  </si>
  <si>
    <t>http://www.yorkshiredalesriverstrust.com/wp-content/uploads/2017/11/NFM-handbook-WESBITE.pdf</t>
  </si>
  <si>
    <t>Dales to Vales River Network</t>
  </si>
  <si>
    <t>Lowland Natural Flood Management Measures – a practical guide for farmers</t>
  </si>
  <si>
    <t>https://catchmentbasedapproach.org/wp-content/uploads/2019/10/12261_DVRN_lowland_NFM.pdf</t>
  </si>
  <si>
    <t>Scottish Environment Protection Agency (SEPA)</t>
  </si>
  <si>
    <t>URL last accessed 13/07/2020</t>
  </si>
  <si>
    <t>Natural Flood Management Handbook</t>
  </si>
  <si>
    <t>https://www.sepa.org.uk/media/163560/sepa-natural-flood-management-handbook1.pdf</t>
  </si>
  <si>
    <t>Newcatsle University</t>
  </si>
  <si>
    <t>https://research.ncl.ac.uk/proactive/belford/papers/Runoff_Attenuation_Features_Handbook_final.pdf</t>
  </si>
  <si>
    <t>From Source to Sea - Natural Flood Management - The Holnicote Experience</t>
  </si>
  <si>
    <t>National Trust</t>
  </si>
  <si>
    <t>https://nt.global.ssl.fastly.net/holnicote-estate/documents/from-source-to-sea---natural-flood-management.pdf</t>
  </si>
  <si>
    <t>Burgess-Gamble, L., Ngai, R., Wilkinson, M., Nisbet, T., Pontee, N., Harvey, R., Kipling, K.,  Addy, S., Rose, S., Maslen, S., Jay, H., Nicholson, A., Page, T., Jonczyk, J. and Quinn, P.</t>
  </si>
  <si>
    <t>Forbes, H., Ball, K. and McLay, F.</t>
  </si>
  <si>
    <t>https://www.forestresearch.gov.uk/research/slowing-the-flow-at-pickering/</t>
  </si>
  <si>
    <t>Forest Research</t>
  </si>
  <si>
    <t>Slowing the Flow at Pickering</t>
  </si>
  <si>
    <t>Nisbet, T.</t>
  </si>
  <si>
    <t>Natural Flood Management Measures - A Practical Guide for Farmers</t>
  </si>
  <si>
    <t>https://westcumbriariverstrust.org/assets/content/projects/downloads/11882_nfm_handbook_web.pdf</t>
  </si>
  <si>
    <t>West Cumbria Rivers Trust</t>
  </si>
  <si>
    <t>Triple C Project</t>
  </si>
  <si>
    <t>Not available online</t>
  </si>
  <si>
    <t>The Enablers and Barriers to the Delivery of Natural Flood Management Projects</t>
  </si>
  <si>
    <t>Natural Resources Wales/Environment Agency</t>
  </si>
  <si>
    <t>http://randd.defra.gov.uk/Default.aspx?Menu=Menu&amp;Module=More&amp;Location=None&amp;ProjectID=20187&amp;FromSearch=Y&amp;Publisher=1&amp;SearchText=enablers%20and%20barriers&amp;SortString=ProjectCode&amp;SortOrder=Asc&amp;Paging=10#Description</t>
  </si>
  <si>
    <t>Ngai, R., Broomby, J., Chorlton, K., Maslen, S., Rose, S., and Robinson, M.</t>
  </si>
  <si>
    <t>FWAG South West</t>
  </si>
  <si>
    <t>https://www.fwagsw.org.uk/hills-to-levels#:~:text=Regional%20projects-,Hills%20to%20Levels,increase%20resilience%20on%20the%20floodplain.</t>
  </si>
  <si>
    <t>Hills to Levels</t>
  </si>
  <si>
    <t>Hankin, B., Burgess-Gamble, L., Bentley, S. and Rose, S.</t>
  </si>
  <si>
    <t>https://www.gov.uk/government/publications/how-to-model-and-map-catchment-processes-when-flood-risk-management-planning</t>
  </si>
  <si>
    <t>Dittrich, R. et al</t>
  </si>
  <si>
    <t>A Cost-Benefit Analysis of Afforestation as a Climate Change Adaptation Measure to Reduce Flood Risk</t>
  </si>
  <si>
    <t>Journal of Flood Risk Management</t>
  </si>
  <si>
    <t>Ferguson, C. and Fenner, R.</t>
  </si>
  <si>
    <t>Evaluating the Efectiveness of Catchment -Scale Approaches to Mitigating Urban Surface Water Flooding</t>
  </si>
  <si>
    <t>How to Model and Map Catchment Processes When Flood Risk Management Planning</t>
  </si>
  <si>
    <t>How to Set Up a Successful Catchment-Scale Project</t>
  </si>
  <si>
    <t>Runoff Attenuation Features: A Guide for All Those Working in Catchment Management</t>
  </si>
  <si>
    <t>Philosophical Transactions of the Royal Society A</t>
  </si>
  <si>
    <t>https://royalsocietypublishing.org/doi/10.1098/rsta.2019.0203</t>
  </si>
  <si>
    <t>The Potential of Runoff Attenuation Features as a Natural Flood Management Approach</t>
  </si>
  <si>
    <t>https://onlinelibrary.wiley.com/doi/10.1111/jfr3.12565</t>
  </si>
  <si>
    <t>Ormesher, T.</t>
  </si>
  <si>
    <t>Nicholson, A., O' Donnell, G. &amp; Wilkinson, M.</t>
  </si>
  <si>
    <t>https://onlinelibrary.wiley.com/doi/full/10.1111/jfr3.12482</t>
  </si>
  <si>
    <t>Nuffield Farming Scholarships Trust</t>
  </si>
  <si>
    <t>Farmer Coordination and Water Stewardship</t>
  </si>
  <si>
    <t>Wells, J. et al</t>
  </si>
  <si>
    <t>https://onlinelibrary.wiley.com/doi/full/10.1111/jfr3.12561</t>
  </si>
  <si>
    <t>Barriers to the Uptake and Implementation of Natural Flood Management: A Socio-Ecological Analysis</t>
  </si>
  <si>
    <t>Natural Flood Management: Beyond the Evidence Debate</t>
  </si>
  <si>
    <t>Wingfield, T. et al</t>
  </si>
  <si>
    <t>https://rgs-ibg.onlinelibrary.wiley.com/doi/abs/10.1111/area.12535</t>
  </si>
  <si>
    <t>Royal Geographical Society Regular Paper</t>
  </si>
  <si>
    <t>https://storage.googleapis.com/wzukusers/user-25168614/documents/8bd4df645b584f84877cdf40be123947/WWNP%20Runoff%20Management.pdf</t>
  </si>
  <si>
    <t>https://storage.googleapis.com/wzukusers/user-25168614/documents/a29b4997a009433ca5e84b61f585d9f4/WWNP%20Leaky%20Barriers.pdf</t>
  </si>
  <si>
    <t>https://storage.googleapis.com/wzukusers/user-25168614/documents/a5289b2adde5492f846a4383b8ae0d66/WWNP%20Catchment%20Woodland.pdf</t>
  </si>
  <si>
    <t>https://storage.googleapis.com/wzukusers/user-25168614/documents/cce92ab4ab474ce087f937612f0634e8/WWNP%20Floodplain%20Woodland.pdf</t>
  </si>
  <si>
    <t>https://storage.googleapis.com/wzukusers/user-25168614/documents/c48090bc8b854959aab602c5473fa4b1/WWNP%20Riparian%20Woodland.pdf</t>
  </si>
  <si>
    <t>https://storage.googleapis.com/wzukusers/user-25168614/documents/b658f81fe82e4298aadcd105469cd812/WWNP%20Cross-slope%20Woodland.pdf</t>
  </si>
  <si>
    <t>https://storage.googleapis.com/wzukusers/user-25168614/documents/af6577d7a45a42b78f0edbb1a851560d/WWNP%20Soil%20and%20Land%20Management.pdf</t>
  </si>
  <si>
    <t>https://storage.googleapis.com/wzukusers/user-25168614/documents/66464543061a4ee9a94697696f1d431c/YDNPA%20Cross%20Drains%20in%20Farm%20Tracks.pdf</t>
  </si>
  <si>
    <t>https://storage.googleapis.com/wzukusers/user-25168614/documents/5aeec51ceb3742f19d26003259065a6a/WWNP%20River%20Restoration.pdf</t>
  </si>
  <si>
    <t>https://storage.googleapis.com/wzukusers/user-25168614/documents/fa950f166a054616b825627e7cbb87bc/WWNP%20Floodplain%20Restoration.pdf</t>
  </si>
  <si>
    <t>https://storage.googleapis.com/wzukusers/user-25168614/documents/8c3f55ff87d544dda3f06c35d0f2e0df/H2L%20In-stream%20Habitat%20Improvements.pdf</t>
  </si>
  <si>
    <t>https://storage.googleapis.com/wzukusers/user-25168614/documents/a0e3d60a145641069556a4987f651fc1/WWNP%20Headwater%20Management.pdf</t>
  </si>
  <si>
    <t>Link 1 hyperlink</t>
  </si>
  <si>
    <t>Link 2 hyperlink</t>
  </si>
  <si>
    <t>https://storage.googleapis.com/wzukusers/user-25168614/documents/cc11266c709840ebb8c931a4b3d4b397/YDNPA%20In-channel%20Barriers.pdf</t>
  </si>
  <si>
    <t>https://storage.googleapis.com/wzukusers/user-25168614/documents/236175e3bc314ba38c041fb71cdac5f1/YDNPA%20Sediment%20Traps.pdf</t>
  </si>
  <si>
    <t>https://storage.googleapis.com/wzukusers/user-25168614/documents/0c3dca26128844389ceed253a9578a6e/YDNPA%20Tree%20Planting.pdf</t>
  </si>
  <si>
    <t>https://storage.googleapis.com/wzukusers/user-25168614/documents/6cfa3a368b834c24826496f0b329fcff/YDNPA%20Hedgerows.pdf</t>
  </si>
  <si>
    <t>https://storage.googleapis.com/wzukusers/user-25168614/documents/d01ba4328dcd4be88f6ff37ebe1ed0f1/YDNPA%20Offline%20Flood%20Storage%20Pond.pdf</t>
  </si>
  <si>
    <t>https://storage.googleapis.com/wzukusers/user-25168614/documents/8444ead3a00b4b02b0581b6240ea2fe7/YDNPA%20Bunds%20and%20Detention%20Basins.pdf</t>
  </si>
  <si>
    <t>https://storage.googleapis.com/wzukusers/user-25168614/documents/9130aae1608049ca86bbc580424012fc/H2L%20Filter%20Barriers.pdf</t>
  </si>
  <si>
    <t>https://storage.googleapis.com/wzukusers/user-25168614/documents/8ab4345066ca4ccb8befe7b2ca53fe50/YDNPA%20Winter%20Cover%20Crops.pdf</t>
  </si>
  <si>
    <t>https://storage.googleapis.com/wzukusers/user-25168614/documents/a406e374bb7841dba368e97d3365bc36/YDNPA%20Buffer%20Strips.pdf</t>
  </si>
  <si>
    <t>https://storage.googleapis.com/wzukusers/user-25168614/documents/15552c46bffb40be88572483756b5339/YDNPA%20Swales.pdf</t>
  </si>
  <si>
    <t>https://storage.googleapis.com/wzukusers/user-25168614/documents/fb7e5c6900cb4cfc83d47b8d953d7018/H2L%20Cross%20Drains.pdf</t>
  </si>
  <si>
    <t>https://storage.googleapis.com/wzukusers/user-25168614/documents/284f8df6dd4e484585591c47f5cbeadb/YDNPA%20Increasing%20Soil%20Permeability.pdf</t>
  </si>
  <si>
    <t>https://storage.googleapis.com/wzukusers/user-25168614/documents/70a6672001b74faa92bafdb872860210/YDNPA%20Restoring%20Meanders.pdf</t>
  </si>
  <si>
    <t>https://storage.googleapis.com/wzukusers/user-25168614/documents/ac7f51edb14b48e9ad76cc3ef891ac56/YDNPA%20Reconnecting%20River%20and%20Floodplain.pdf</t>
  </si>
  <si>
    <t>https://www.therrc.co.uk/manual-river-restoration-techniques</t>
  </si>
  <si>
    <t>https://storage.googleapis.com/wzukusers/user-25168614/documents/0a4daa121c3e477394eedfc1803e983a/YDNPA%20Blocking%20Drainage%20Grips.pdf</t>
  </si>
  <si>
    <t xml:space="preserve">Should not be carried out if fish use ditch system.  </t>
  </si>
  <si>
    <t>The main impact is likely to be on water voles that may be flooded during storm events.  Also, is flooding likely to impact any overwintering animals?  Reptiles most likely but also great crested newt and possibly dormice depending upon habitat.  Fish may also be using ditches and blocking may impact the movement of these species.</t>
  </si>
  <si>
    <t>Link 3 hyperlink</t>
  </si>
  <si>
    <t>Link 5</t>
  </si>
  <si>
    <t>Link 4 hyperlink</t>
  </si>
  <si>
    <t>https://www.youtube.com/watch?v=WHeCBzI0awo</t>
  </si>
  <si>
    <t>https://www.youtube.com/watch?v=g4UUobPE4rk</t>
  </si>
  <si>
    <t>https://www.youtube.com/watch?v=J7kTZN7Tk1U</t>
  </si>
  <si>
    <t>https://www.youtube.com/watch?v=iqgxucYHGF0</t>
  </si>
  <si>
    <t>https://www.youtube.com/watch?v=gKz2ZvDf1hY</t>
  </si>
  <si>
    <t>https://www.youtube.com/watch?v=K4JDlgl-xDw</t>
  </si>
  <si>
    <t>https://www.youtube.com/watch?v=mS87csAFCKI</t>
  </si>
  <si>
    <t>https://www.youtube.com/watch?v=VR_svi_JylU</t>
  </si>
  <si>
    <t>https://vimeo.com/133285004</t>
  </si>
  <si>
    <t>https://storage.googleapis.com/wzukusers/user-25168614/documents/0d77a8f39cc74d9aa8e93be6a41b1bd8/H2L%20Woody%20Flow%20Spreader.pdf</t>
  </si>
  <si>
    <t>https://storage.googleapis.com/wzukusers/user-25168614/documents/b6a34e69e374492aab1188eaa97eb36b/H2L%20Leaky%20Outlets.pdf</t>
  </si>
  <si>
    <t>https://storage.googleapis.com/wzukusers/user-25168614/documents/616ea2c3d4284fefa8433eaa07f9848a/H2L%20Leaky%20Woody%20Dams.pdf</t>
  </si>
  <si>
    <t>https://storage.googleapis.com/wzukusers/user-25168614/documents/bc81fd6fee634154a22b79f20ce1338b/H2L%20Silt%20Trap.pdf</t>
  </si>
  <si>
    <t>https://storage.googleapis.com/wzukusers/user-25168614/documents/c697b5fce5514f00826a5e5f0b24c9ea/H2L%20Woodland%20Planting.pdf</t>
  </si>
  <si>
    <t>https://storage.googleapis.com/wzukusers/user-25168614/documents/5fdbdd6dfe4541198043f3447aa19b42/H2L%20Cross-slope%20Hedges.pdf</t>
  </si>
  <si>
    <t>https://storage.googleapis.com/wzukusers/user-25168614/documents/5a44756094d148e8b076fc1654ab7be5/H2L%20Leaky%20Run-off%20Ponds.pdf</t>
  </si>
  <si>
    <t>https://storage.googleapis.com/wzukusers/user-25168614/documents/f4ebe3801fbe4928917a3eb0ce8d12a4/H2L%20In-field%20Bunds.pdf</t>
  </si>
  <si>
    <t>https://storage.googleapis.com/wzukusers/user-25168614/documents/04e180c1831b4ade8c238ab73ff98c5b/H2L%20Soil_Husbandry_Advice.pdf</t>
  </si>
  <si>
    <t>https://storage.googleapis.com/wzukusers/user-25168614/documents/b73a51abc60d41d7b325a0e1b9813e10/H2L%20In-ditch%20Features.pdf</t>
  </si>
  <si>
    <t>Other names given to the measure or places in references that they can be found</t>
  </si>
  <si>
    <t>Working with Natural Processes Research Area</t>
  </si>
  <si>
    <t>HydroloGIS Mapping</t>
  </si>
  <si>
    <t>Hills 2 Levels project (FWAG South West)</t>
  </si>
  <si>
    <t>Leaky wood dams &amp; Woody flow spreader</t>
  </si>
  <si>
    <t xml:space="preserve">Yorkshire Dales National Park - NFM Measures </t>
  </si>
  <si>
    <t>Links to more information about this NFM measure</t>
  </si>
  <si>
    <t>Woody dams - Video</t>
  </si>
  <si>
    <t>Woodland planting - Video</t>
  </si>
  <si>
    <t>Leaky pond cascade - Video</t>
  </si>
  <si>
    <t>Leaky pond - Video</t>
  </si>
  <si>
    <t>Filter Soxx - Video</t>
  </si>
  <si>
    <t>Soil compaction and infiltration - Video</t>
  </si>
  <si>
    <t>Riverbank restoration - Video</t>
  </si>
  <si>
    <t>Reconnecting floodplains - Video</t>
  </si>
  <si>
    <t>Devon Wildlife Trust - Beavers - Video</t>
  </si>
  <si>
    <t>Natural Flood Management Information Tool</t>
  </si>
  <si>
    <t>Link 5 hyperlink</t>
  </si>
  <si>
    <t>Description of NFM measure</t>
  </si>
  <si>
    <t>How effective is the measure</t>
  </si>
  <si>
    <t>Does the measure have any impact on landscape character</t>
  </si>
  <si>
    <t>Is planning permission needed?</t>
  </si>
  <si>
    <t>Installation/establishment cost</t>
  </si>
  <si>
    <t>Maintenance costs</t>
  </si>
  <si>
    <t>Are other consents required?</t>
  </si>
  <si>
    <t>Some benefit due to sediment collecting in ponds</t>
  </si>
  <si>
    <t>Excellent both for the quality of freshwater, formation of temporary pools and ponds as well as the biodiversity benefits of more trees in the catchment</t>
  </si>
  <si>
    <t>Good for water quality and water temperature (as riparian planting reduces temperature which is essential for some fish species).  Trees can also have a positive impact on biodiversity</t>
  </si>
  <si>
    <t>Can be considerable, especially if a permanent area of wetland is also created</t>
  </si>
  <si>
    <t>May be of some benefits to have cover crop.  The benefits of a more extensive grazing regime to numerous species groups are well documented</t>
  </si>
  <si>
    <t>Excellent benefits of having longer grass for a range of species including reptiles, amphibians, small mammals and many invertebrate species</t>
  </si>
  <si>
    <t>Beaver are landscape scale habitat managers and there is evidence that they can have a positive impact managing woodland</t>
  </si>
  <si>
    <t>Pooling of water and varying speed of water will benefit biodiversity.  Fallen, dead wood is also a benefit to invertebrates and fungi</t>
  </si>
  <si>
    <t>Temporary ponds often contain rare aquatic species</t>
  </si>
  <si>
    <t>This does depend slightly upon species choice and what is being planted on but generally a very positive impact</t>
  </si>
  <si>
    <t>Reduction in downstream flooding</t>
  </si>
  <si>
    <t>A nitrogen fixing cover crop can improve the ferrtility of the soil.  May improve soil structure</t>
  </si>
  <si>
    <t>May limit flooding downstream</t>
  </si>
  <si>
    <t>Shelter belts can reduce spray drift by up to 60% and hedgerows/cross slope planting can reduce soil loss</t>
  </si>
  <si>
    <t>Can also provide irrigation for crops and livestock</t>
  </si>
  <si>
    <t>Is flooding likely to impact any overwintering animals?  This is most likely to be reptiles but Also consdier dormice and great crested newts depending upon habitat.  Possible impact on protected species during construction.</t>
  </si>
  <si>
    <t>Choose an NFM measure form the menu to the right</t>
  </si>
  <si>
    <t>Links to case studies about this NFM measure</t>
  </si>
  <si>
    <t>Case Study 1 hyperlink</t>
  </si>
  <si>
    <t>Case Study 2 hyperlink</t>
  </si>
  <si>
    <t>Case Study 3 hyperlink</t>
  </si>
  <si>
    <t>Case Study 4 hyperlink</t>
  </si>
  <si>
    <t>https://storage.googleapis.com/wzukusers/user-25168614/documents/b503c10324944d3b8ac3daf1598d6dae/12_Pickering.pdf</t>
  </si>
  <si>
    <t>https://storage.googleapis.com/wzukusers/user-25168614/documents/cb02d10495e04498b29aad222102a9c1/14_Bowmont.pdf</t>
  </si>
  <si>
    <t>The Bowmont Catchment</t>
  </si>
  <si>
    <t>https://storage.googleapis.com/wzukusers/user-25168614/documents/3937628f0b4446e2888fe78a8fce13a8/13_StroudFrome.pdf</t>
  </si>
  <si>
    <t>Stroud Rural SuDS Project: Community Engagement in NFM</t>
  </si>
  <si>
    <t>https://storage.googleapis.com/wzukusers/user-25168614/documents/4e893020cf5543d39d5e049a8035b24f/17_Blackbrook.pdf</t>
  </si>
  <si>
    <t>Blackbrook Slow the Flow, St Helens</t>
  </si>
  <si>
    <t>https://storage.googleapis.com/wzukusers/user-25168614/documents/f1119646a5ba467c80ebde7f587795c9/42_Debenham.pdf</t>
  </si>
  <si>
    <t>https://storage.googleapis.com/wzukusers/user-25168614/documents/0118f799202745408285fc3fb035727d/44_Haltwhistle.pdf</t>
  </si>
  <si>
    <t>https://storage.googleapis.com/wzukusers/user-25168614/documents/fb46e910427044d79f6524879b592aca/43_Evenlode.pdf</t>
  </si>
  <si>
    <t>https://storage.googleapis.com/wzukusers/user-25168614/documents/c7dcca4555f743d091b4f4b04fd6d12c/33_WaterFriendlyFarming.pdf</t>
  </si>
  <si>
    <t>Debenham Flood Storage Options – flood modelling and economic assessment</t>
  </si>
  <si>
    <t>Haltwhistle Burn – a total catchment approach to headwater run-off and pollution</t>
  </si>
  <si>
    <t>Evenlode Catchment Project</t>
  </si>
  <si>
    <t>Water Friendly Farming Project</t>
  </si>
  <si>
    <t>https://storage.googleapis.com/wzukusers/user-25168614/documents/73dd4575994d4e78a01ebd21274e2c89/24_Coalburn.pdf</t>
  </si>
  <si>
    <t>https://storage.googleapis.com/wzukusers/user-25168614/documents/3da324b4828e4d65a805bb80812b3487/25_Brackenhurst.pdf</t>
  </si>
  <si>
    <t>Brackenhurst Natural Flood Management</t>
  </si>
  <si>
    <t>https://storage.googleapis.com/wzukusers/user-25168614/documents/edf1a0b3c81e44a4b7eb1493417a1fe9/26_Torne.pdf</t>
  </si>
  <si>
    <t>Inspiring Water Action in the Torne</t>
  </si>
  <si>
    <t>rage.googleapis.com/wzukusers/user-25168614/documents/c7b455d9190f4d1a9c048c6e06440427/27_Pontbren.pdf</t>
  </si>
  <si>
    <t>Investigating the impact of upland conifer afforestation on catchment hydrology</t>
  </si>
  <si>
    <t>Investigating the Impacts of Upland Land Use Management on Flood Risk</t>
  </si>
  <si>
    <t>https://storage.googleapis.com/wzukusers/user-25168614/documents/5ae63d8b374145fbbe7045ce69852210/28_Cary.pdf</t>
  </si>
  <si>
    <t>Investigating the impact of floodplain woodland on flood flows in the River Cary catchment</t>
  </si>
  <si>
    <t>https://storage.googleapis.com/wzukusers/user-25168614/documents/fe2694f9d79641e5afed40430118fd20/29_GreatTriley.pdf</t>
  </si>
  <si>
    <t>Investigating the interaction between semi-natural floodplain woodland and flood flows</t>
  </si>
  <si>
    <t>https://storage.googleapis.com/wzukusers/user-25168614/documents/81b17701a98447c1acd35e4f72dc2057/30_SussexFlow.pdf</t>
  </si>
  <si>
    <t>Sussex Flow Initiative</t>
  </si>
  <si>
    <t>Eddleston Water Project</t>
  </si>
  <si>
    <t>https://storage.googleapis.com/wzukusers/user-25168614/documents/b4464becd83c4b369185b434622678cd/9_Eddleston.pdf</t>
  </si>
  <si>
    <t>https://storage.googleapis.com/wzukusers/user-25168614/documents/c7b455d9190f4d1a9c048c6e06440427/27_Pontbren.pdf</t>
  </si>
  <si>
    <t>https://storage.googleapis.com/wzukusers/user-25168614/documents/1205fe244e59424884f2a055a8ad68d0/31_HillstoLevels.pdf</t>
  </si>
  <si>
    <t>Hills to Levels Project</t>
  </si>
  <si>
    <t>Nant Barrog</t>
  </si>
  <si>
    <t>https://storage.googleapis.com/wzukusers/user-25168614/documents/6c575038573747289e7536a3f0e72102/41_NantBarrog.pdf</t>
  </si>
  <si>
    <t>https://storage.googleapis.com/wzukusers/user-25168614/documents/948508204cfb4e7984c6267d894ee300/16_Belford.pdf</t>
  </si>
  <si>
    <t>Belford Natural Flood Management Scheme, Northumberland</t>
  </si>
  <si>
    <t>https://storage.googleapis.com/wzukusers/user-25168614/documents/a281e4d032364befb30106d31e2b67a3/32_RoeIve.pdf</t>
  </si>
  <si>
    <t>Roe and Ive</t>
  </si>
  <si>
    <t>https://storage.googleapis.com/wzukusers/user-25168614/documents/4b4daed4a64d4a1fb8e47cd3139fa426/1_NewForest.pdf</t>
  </si>
  <si>
    <t>New Forest LIFE III Project</t>
  </si>
  <si>
    <t>https://storage.googleapis.com/wzukusers/user-25168614/documents/bd7a1c39ad8c40fdb2c521e785ee6c6a/2_MayesBrook.pdf</t>
  </si>
  <si>
    <t>Mayes Brook river restoration, Mayesbrook Park, East London</t>
  </si>
  <si>
    <t>https://storage.googleapis.com/wzukusers/user-25168614/documents/e1a62a6496d94e7494a44d1203ff561f/3_Avon.pdf</t>
  </si>
  <si>
    <t>River Avon Restoration Project</t>
  </si>
  <si>
    <t>https://storage.googleapis.com/wzukusers/user-25168614/documents/eb1b4f5384414ed7aeb384e93fc9aa47/5_Glaven.pdf</t>
  </si>
  <si>
    <t>River Glaven, North Norfolk</t>
  </si>
  <si>
    <t>https://storage.googleapis.com/wzukusers/user-25168614/documents/c9f88c6ab0dc4fe1a5aa75d73ffc98f3/6_Chelmer.pdf</t>
  </si>
  <si>
    <t>Chelmer Valley Local Nature Reserve</t>
  </si>
  <si>
    <t>https://storage.googleapis.com/wzukusers/user-25168614/documents/22cf99f5bdc242599c1c7a9bf0e95386/10_PadgateBrook.pdf</t>
  </si>
  <si>
    <t>Padgate Brook River Restoration – part of the Warrington FRM Scheme</t>
  </si>
  <si>
    <t>https://storage.googleapis.com/wzukusers/user-25168614/documents/f33f90409e7c4e80923191d1c7d5dbae/11_LowStanger.pdf</t>
  </si>
  <si>
    <t>Low Stanger Floodplain Reconnection Project</t>
  </si>
  <si>
    <t>https://storage.googleapis.com/wzukusers/user-25168614/documents/cb3b44036ee645f7b31bc930c292b001/River%20Ravensbourne.pdf</t>
  </si>
  <si>
    <t>River Ravensbourne - Opening up a culverted stream</t>
  </si>
  <si>
    <t>https://storage.googleapis.com/wzukusers/user-25168614/documents/294fe603eaf84f65b4ef49afb0c558b1/River%20Rother.pdf</t>
  </si>
  <si>
    <t>River Rother - Brushwood mattress bank stabilisation on a tidal river</t>
  </si>
  <si>
    <t>https://storage.googleapis.com/wzukusers/user-25168614/documents/96af809478ce40e2b07393a3e706e221/River%20Darent.pdf</t>
  </si>
  <si>
    <t>River Darent - Gravel reworking to restore low flow channel</t>
  </si>
  <si>
    <t>https://storage.googleapis.com/wzukusers/user-25168614/documents/5d78455651fa4b5c83b5c68c7004d79a/35_MoorsForTheFuture.pdf</t>
  </si>
  <si>
    <t>Making Space for Water</t>
  </si>
  <si>
    <t>https://storage.googleapis.com/wzukusers/user-25168614/documents/88a8c05ab87b4cfd8bc6c70f7795b55b/36_Exmoor.pdf</t>
  </si>
  <si>
    <t>Exmoor Mires Partnership</t>
  </si>
  <si>
    <t>https://storage.googleapis.com/wzukusers/user-25168614/documents/a96849ef1599422e9fa7fadcf7d06f9a/38_EycottHill.pdf</t>
  </si>
  <si>
    <t>Eycott Hill</t>
  </si>
  <si>
    <t>https://storage.googleapis.com/wzukusers/user-25168614/documents/4c4698965bbe4593b62a8e83672a2cff/39_DunruchanFarm.pdf</t>
  </si>
  <si>
    <t>Dunruchan Farm Peatland Restoration Project</t>
  </si>
  <si>
    <t>https://www.exeter.ac.uk/media/universityofexeter/research/microsites/creww/riverottertrial/ROBT_Chapter_3_-_Ecosystem_services.pdf</t>
  </si>
  <si>
    <t>Sediment Traps</t>
  </si>
  <si>
    <t>Catchment Woodland</t>
  </si>
  <si>
    <t>Floodplain Woodland</t>
  </si>
  <si>
    <t>Riparian Woodland</t>
  </si>
  <si>
    <t>Cross Slope Woodland</t>
  </si>
  <si>
    <t>Offline Ponds</t>
  </si>
  <si>
    <t>Filter Barriers</t>
  </si>
  <si>
    <t>Winter Cover Crops</t>
  </si>
  <si>
    <t>Buffer Strips</t>
  </si>
  <si>
    <t>In-ditch Features</t>
  </si>
  <si>
    <t>Cross Drains</t>
  </si>
  <si>
    <t>Stocking Density</t>
  </si>
  <si>
    <t>Conservation Tillage</t>
  </si>
  <si>
    <t>River Restoration</t>
  </si>
  <si>
    <t>Reconnecting Floodplains</t>
  </si>
  <si>
    <t>In-stream Habitat Creation</t>
  </si>
  <si>
    <t>Headwater Management</t>
  </si>
  <si>
    <t>Beaver Management</t>
  </si>
  <si>
    <t>Constraints</t>
  </si>
  <si>
    <t>Other benefits</t>
  </si>
  <si>
    <t>Practicalities and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</si>
</sst>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u/>
      <sz val="11"/>
      <color theme="10"/>
      <name val="Calibri"/>
      <family val="2"/>
      <scheme val="minor"/>
    </font>
    <font>
      <b/>
      <sz val="11"/>
      <color theme="1"/>
      <name val="Arial"/>
      <family val="2"/>
    </font>
    <font>
      <u/>
      <sz val="11"/>
      <color theme="10"/>
      <name val="Arial"/>
      <family val="2"/>
    </font>
    <font>
      <vertAlign val="superscript"/>
      <sz val="11"/>
      <color theme="1"/>
      <name val="Arial"/>
      <family val="2"/>
    </font>
    <font>
      <sz val="11"/>
      <color theme="0"/>
      <name val="Arial"/>
      <family val="2"/>
    </font>
    <font>
      <sz val="8"/>
      <name val="Calibri"/>
      <family val="2"/>
      <scheme val="minor"/>
    </font>
    <font>
      <sz val="11"/>
      <color rgb="FF006100"/>
      <name val="Arial"/>
      <family val="2"/>
    </font>
    <font>
      <b/>
      <sz val="11"/>
      <color rgb="FF006100"/>
      <name val="Arial"/>
      <family val="2"/>
    </font>
    <font>
      <u/>
      <sz val="11"/>
      <color rgb="FF006100"/>
      <name val="Arial"/>
      <family val="2"/>
    </font>
    <font>
      <b/>
      <sz val="16"/>
      <color rgb="FF006100"/>
      <name val="Arial"/>
      <family val="2"/>
    </font>
    <font>
      <b/>
      <sz val="18"/>
      <color theme="4" tint="-0.499984740745262"/>
      <name val="Arial"/>
      <family val="2"/>
    </font>
    <font>
      <sz val="22"/>
      <color rgb="FF006100"/>
      <name val="Arial"/>
      <family val="2"/>
    </font>
    <font>
      <sz val="36"/>
      <color rgb="FF8C1C6D"/>
      <name val="Arial"/>
      <family val="2"/>
    </font>
    <font>
      <sz val="11"/>
      <color rgb="FF8C1C6D"/>
      <name val="Arial"/>
      <family val="2"/>
    </font>
  </fonts>
  <fills count="7">
    <fill>
      <patternFill patternType="none"/>
    </fill>
    <fill>
      <patternFill patternType="gray125"/>
    </fill>
    <fill>
      <patternFill patternType="solid">
        <fgColor theme="8"/>
      </patternFill>
    </fill>
    <fill>
      <patternFill patternType="solid">
        <fgColor theme="8" tint="0.59999389629810485"/>
        <bgColor indexed="65"/>
      </patternFill>
    </fill>
    <fill>
      <patternFill patternType="solid">
        <fgColor rgb="FFC6EFCE"/>
      </patternFill>
    </fill>
    <fill>
      <patternFill patternType="solid">
        <fgColor theme="2"/>
        <bgColor indexed="64"/>
      </patternFill>
    </fill>
    <fill>
      <patternFill patternType="solid">
        <fgColor rgb="FFEEECE1"/>
        <bgColor indexed="64"/>
      </patternFill>
    </fill>
  </fills>
  <borders count="3">
    <border>
      <left/>
      <right/>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double">
        <color auto="1"/>
      </left>
      <right style="double">
        <color auto="1"/>
      </right>
      <top style="double">
        <color auto="1"/>
      </top>
      <bottom style="double">
        <color auto="1"/>
      </bottom>
      <diagonal/>
    </border>
  </borders>
  <cellStyleXfs count="5">
    <xf numFmtId="0" fontId="0" fillId="0" borderId="0"/>
    <xf numFmtId="0" fontId="5" fillId="0" borderId="0" applyNumberFormat="0" applyFill="0" applyBorder="0" applyAlignment="0" applyProtection="0"/>
    <xf numFmtId="0" fontId="9" fillId="2" borderId="0" applyNumberFormat="0" applyBorder="0" applyAlignment="0" applyProtection="0"/>
    <xf numFmtId="0" fontId="4" fillId="3" borderId="0" applyNumberFormat="0" applyBorder="0" applyAlignment="0" applyProtection="0"/>
    <xf numFmtId="0" fontId="11" fillId="4" borderId="0" applyNumberFormat="0" applyBorder="0" applyAlignment="0" applyProtection="0"/>
  </cellStyleXfs>
  <cellXfs count="38">
    <xf numFmtId="0" fontId="0" fillId="0" borderId="0" xfId="0"/>
    <xf numFmtId="0" fontId="6" fillId="0" borderId="0" xfId="0" applyFont="1" applyAlignment="1">
      <alignment vertical="top" wrapText="1"/>
    </xf>
    <xf numFmtId="0" fontId="7" fillId="0" borderId="0" xfId="1" applyFont="1" applyAlignment="1">
      <alignment vertical="top" wrapText="1"/>
    </xf>
    <xf numFmtId="0" fontId="6" fillId="0" borderId="0" xfId="0" applyFont="1"/>
    <xf numFmtId="0" fontId="4" fillId="0" borderId="0" xfId="0" applyFont="1"/>
    <xf numFmtId="0" fontId="9" fillId="2" borderId="0" xfId="2"/>
    <xf numFmtId="0" fontId="4" fillId="3" borderId="1" xfId="3" applyBorder="1" applyAlignment="1">
      <alignment wrapText="1"/>
    </xf>
    <xf numFmtId="0" fontId="4" fillId="0" borderId="0" xfId="0" applyFont="1" applyAlignment="1">
      <alignment wrapText="1"/>
    </xf>
    <xf numFmtId="0" fontId="7" fillId="3" borderId="1" xfId="1" applyFont="1" applyFill="1" applyBorder="1" applyAlignment="1">
      <alignment wrapText="1"/>
    </xf>
    <xf numFmtId="0" fontId="6" fillId="0" borderId="0" xfId="0" applyFont="1" applyAlignment="1">
      <alignment horizontal="left"/>
    </xf>
    <xf numFmtId="0" fontId="9" fillId="2" borderId="0" xfId="2" applyAlignment="1">
      <alignment horizontal="left"/>
    </xf>
    <xf numFmtId="0" fontId="4" fillId="3" borderId="1" xfId="3" applyBorder="1" applyAlignment="1">
      <alignment horizontal="left" wrapText="1"/>
    </xf>
    <xf numFmtId="0" fontId="4" fillId="0" borderId="0" xfId="0" applyFont="1" applyAlignment="1">
      <alignment horizontal="left"/>
    </xf>
    <xf numFmtId="0" fontId="3" fillId="3" borderId="1" xfId="3" applyFont="1" applyBorder="1" applyAlignment="1">
      <alignment wrapText="1"/>
    </xf>
    <xf numFmtId="0" fontId="2" fillId="0" borderId="0" xfId="0" applyFont="1" applyAlignment="1">
      <alignment vertical="top" wrapText="1"/>
    </xf>
    <xf numFmtId="0" fontId="2" fillId="0" borderId="0" xfId="0" applyFont="1" applyFill="1" applyAlignment="1">
      <alignment vertical="top" wrapText="1"/>
    </xf>
    <xf numFmtId="0" fontId="11" fillId="4" borderId="0" xfId="4" applyProtection="1"/>
    <xf numFmtId="0" fontId="15" fillId="4" borderId="0" xfId="4" applyFont="1" applyAlignment="1" applyProtection="1">
      <alignment horizontal="center" vertical="center" wrapText="1"/>
    </xf>
    <xf numFmtId="0" fontId="12" fillId="4" borderId="0" xfId="4" applyFont="1" applyProtection="1"/>
    <xf numFmtId="0" fontId="12" fillId="4" borderId="0" xfId="4" applyFont="1" applyAlignment="1" applyProtection="1">
      <alignment horizontal="center" vertical="top" wrapText="1"/>
    </xf>
    <xf numFmtId="0" fontId="11" fillId="4" borderId="0" xfId="4" applyAlignment="1" applyProtection="1">
      <alignment vertical="top" wrapText="1"/>
    </xf>
    <xf numFmtId="0" fontId="18" fillId="4" borderId="0" xfId="4" applyFont="1" applyAlignment="1" applyProtection="1">
      <alignment horizontal="center" vertical="center" wrapText="1"/>
    </xf>
    <xf numFmtId="0" fontId="11" fillId="4" borderId="0" xfId="4" applyAlignment="1" applyProtection="1">
      <alignment horizontal="center" vertical="center" wrapText="1"/>
    </xf>
    <xf numFmtId="0" fontId="15" fillId="4" borderId="0" xfId="4" applyFont="1" applyAlignment="1" applyProtection="1">
      <alignment horizontal="left" wrapText="1"/>
    </xf>
    <xf numFmtId="0" fontId="13" fillId="5" borderId="2" xfId="4" applyFont="1" applyFill="1" applyBorder="1" applyAlignment="1" applyProtection="1">
      <alignment horizontal="center" vertical="center" wrapText="1"/>
    </xf>
    <xf numFmtId="0" fontId="11" fillId="4" borderId="0" xfId="4" applyBorder="1" applyAlignment="1" applyProtection="1">
      <alignment horizontal="center" vertical="center" wrapText="1"/>
    </xf>
    <xf numFmtId="0" fontId="15" fillId="4" borderId="0" xfId="4" applyFont="1" applyAlignment="1" applyProtection="1">
      <alignment horizontal="left" vertical="center"/>
    </xf>
    <xf numFmtId="0" fontId="11" fillId="4" borderId="0" xfId="4" applyAlignment="1" applyProtection="1">
      <alignment vertical="center"/>
    </xf>
    <xf numFmtId="0" fontId="11" fillId="5" borderId="0" xfId="4" applyFill="1" applyAlignment="1" applyProtection="1">
      <alignment horizontal="left" vertical="center" wrapText="1"/>
    </xf>
    <xf numFmtId="0" fontId="11" fillId="4" borderId="0" xfId="4" applyAlignment="1" applyProtection="1">
      <alignment vertical="center" wrapText="1"/>
    </xf>
    <xf numFmtId="0" fontId="11" fillId="6" borderId="0" xfId="4" applyFill="1" applyAlignment="1" applyProtection="1">
      <alignment horizontal="left" vertical="center" wrapText="1"/>
    </xf>
    <xf numFmtId="0" fontId="13" fillId="4" borderId="0" xfId="4" applyFont="1" applyAlignment="1" applyProtection="1">
      <alignment vertical="center"/>
    </xf>
    <xf numFmtId="0" fontId="11" fillId="6" borderId="0" xfId="4" applyFill="1" applyAlignment="1" applyProtection="1">
      <alignment horizontal="left" vertical="center"/>
    </xf>
    <xf numFmtId="0" fontId="11" fillId="6" borderId="0" xfId="4" applyFill="1" applyAlignment="1" applyProtection="1">
      <alignment vertical="center"/>
    </xf>
    <xf numFmtId="0" fontId="17" fillId="4" borderId="0" xfId="4" applyFont="1" applyAlignment="1" applyProtection="1">
      <alignment horizontal="center"/>
    </xf>
    <xf numFmtId="0" fontId="16" fillId="4" borderId="0" xfId="4" applyFont="1" applyAlignment="1" applyProtection="1">
      <alignment horizontal="left" wrapText="1"/>
    </xf>
    <xf numFmtId="0" fontId="17" fillId="4" borderId="0" xfId="4" applyFont="1" applyAlignment="1" applyProtection="1">
      <alignment horizontal="center"/>
    </xf>
    <xf numFmtId="0" fontId="14" fillId="5" borderId="0" xfId="4" applyFont="1" applyFill="1" applyAlignment="1" applyProtection="1">
      <alignment horizontal="center" vertical="center"/>
      <protection locked="0"/>
    </xf>
  </cellXfs>
  <cellStyles count="5">
    <cellStyle name="40% - Accent5" xfId="3" builtinId="47"/>
    <cellStyle name="Accent5" xfId="2" builtinId="45"/>
    <cellStyle name="Good" xfId="4" builtinId="26"/>
    <cellStyle name="Hyperlink" xfId="1" builtinId="8"/>
    <cellStyle name="Normal" xfId="0" builtinId="0"/>
  </cellStyles>
  <dxfs count="42">
    <dxf>
      <font>
        <b val="0"/>
        <i val="0"/>
        <strike val="0"/>
        <condense val="0"/>
        <extend val="0"/>
        <outline val="0"/>
        <shadow val="0"/>
        <u/>
        <vertAlign val="baseline"/>
        <sz val="11"/>
        <color theme="10"/>
        <name val="Arial"/>
        <family val="2"/>
        <scheme val="none"/>
      </font>
      <alignment horizontal="general" vertical="top" textRotation="0" wrapText="1" indent="0" justifyLastLine="0" shrinkToFit="0" readingOrder="0"/>
    </dxf>
    <dxf>
      <font>
        <b val="0"/>
        <i val="0"/>
        <strike val="0"/>
        <condense val="0"/>
        <extend val="0"/>
        <outline val="0"/>
        <shadow val="0"/>
        <u/>
        <vertAlign val="baseline"/>
        <sz val="11"/>
        <color theme="10"/>
        <name val="Arial"/>
        <family val="2"/>
        <scheme val="none"/>
      </font>
      <alignment horizontal="general" vertical="top" textRotation="0" wrapText="1" indent="0" justifyLastLine="0" shrinkToFit="0" readingOrder="0"/>
    </dxf>
    <dxf>
      <font>
        <b val="0"/>
        <i val="0"/>
        <strike val="0"/>
        <condense val="0"/>
        <extend val="0"/>
        <outline val="0"/>
        <shadow val="0"/>
        <u/>
        <vertAlign val="baseline"/>
        <sz val="11"/>
        <color theme="10"/>
        <name val="Arial"/>
        <family val="2"/>
        <scheme val="none"/>
      </font>
      <alignment horizontal="general" vertical="top" textRotation="0" wrapText="1" indent="0" justifyLastLine="0" shrinkToFit="0" readingOrder="0"/>
    </dxf>
    <dxf>
      <font>
        <b val="0"/>
        <i val="0"/>
        <strike val="0"/>
        <condense val="0"/>
        <extend val="0"/>
        <outline val="0"/>
        <shadow val="0"/>
        <u/>
        <vertAlign val="baseline"/>
        <sz val="11"/>
        <color theme="10"/>
        <name val="Arial"/>
        <family val="2"/>
        <scheme val="none"/>
      </font>
      <alignment horizontal="general" vertical="top" textRotation="0" wrapText="1" indent="0" justifyLastLine="0" shrinkToFit="0" readingOrder="0"/>
    </dxf>
    <dxf>
      <font>
        <b val="0"/>
        <i val="0"/>
        <strike val="0"/>
        <condense val="0"/>
        <extend val="0"/>
        <outline val="0"/>
        <shadow val="0"/>
        <u/>
        <vertAlign val="baseline"/>
        <sz val="11"/>
        <color theme="10"/>
        <name val="Arial"/>
        <family val="2"/>
        <scheme val="none"/>
      </font>
      <alignment horizontal="general" vertical="top" textRotation="0" wrapText="1" indent="0" justifyLastLine="0" shrinkToFit="0" readingOrder="0"/>
    </dxf>
    <dxf>
      <font>
        <b val="0"/>
        <i val="0"/>
        <strike val="0"/>
        <condense val="0"/>
        <extend val="0"/>
        <outline val="0"/>
        <shadow val="0"/>
        <u/>
        <vertAlign val="baseline"/>
        <sz val="11"/>
        <color theme="10"/>
        <name val="Arial"/>
        <family val="2"/>
        <scheme val="none"/>
      </font>
      <alignment horizontal="general" vertical="top" textRotation="0" wrapText="1" indent="0" justifyLastLine="0" shrinkToFit="0" readingOrder="0"/>
    </dxf>
    <dxf>
      <font>
        <b val="0"/>
        <i val="0"/>
        <strike val="0"/>
        <condense val="0"/>
        <extend val="0"/>
        <outline val="0"/>
        <shadow val="0"/>
        <u/>
        <vertAlign val="baseline"/>
        <sz val="11"/>
        <color theme="10"/>
        <name val="Arial"/>
        <family val="2"/>
        <scheme val="none"/>
      </font>
      <alignment horizontal="general" vertical="top" textRotation="0" wrapText="1" indent="0" justifyLastLine="0" shrinkToFit="0" readingOrder="0"/>
    </dxf>
    <dxf>
      <font>
        <b val="0"/>
        <i val="0"/>
        <strike val="0"/>
        <condense val="0"/>
        <extend val="0"/>
        <outline val="0"/>
        <shadow val="0"/>
        <u/>
        <vertAlign val="baseline"/>
        <sz val="11"/>
        <color theme="10"/>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ertAlign val="baseline"/>
        <sz val="11"/>
        <color theme="10"/>
        <name val="Arial"/>
        <family val="2"/>
        <scheme val="none"/>
      </font>
      <alignment horizontal="general" vertical="top" textRotation="0" wrapText="1" indent="0" justifyLastLine="0" shrinkToFit="0" readingOrder="0"/>
    </dxf>
    <dxf>
      <font>
        <b val="0"/>
        <i val="0"/>
        <strike val="0"/>
        <condense val="0"/>
        <extend val="0"/>
        <outline val="0"/>
        <shadow val="0"/>
        <u/>
        <vertAlign val="baseline"/>
        <sz val="11"/>
        <color theme="10"/>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strike val="0"/>
        <outline val="0"/>
        <shadow val="0"/>
        <sz val="11"/>
        <name val="Arial"/>
        <family val="2"/>
        <scheme val="none"/>
      </font>
      <alignment horizontal="general" vertical="top" textRotation="0" wrapText="1" indent="0" justifyLastLine="0" shrinkToFit="0" readingOrder="0"/>
    </dxf>
    <dxf>
      <font>
        <strike val="0"/>
        <outline val="0"/>
        <shadow val="0"/>
        <sz val="11"/>
        <name val="Arial"/>
        <family val="2"/>
        <scheme val="none"/>
      </font>
      <alignment horizontal="general" vertical="top" textRotation="0" wrapText="1" indent="0" justifyLastLine="0" shrinkToFit="0" readingOrder="0"/>
    </dxf>
    <dxf>
      <font>
        <b val="0"/>
        <i val="0"/>
        <strike val="0"/>
        <condense val="0"/>
        <extend val="0"/>
        <outline val="0"/>
        <shadow val="0"/>
        <u/>
        <vertAlign val="baseline"/>
        <sz val="11"/>
        <color theme="10"/>
        <name val="Arial"/>
        <family val="2"/>
        <scheme val="none"/>
      </font>
      <alignment horizontal="general" vertical="top" textRotation="0" wrapText="1" indent="0" justifyLastLine="0" shrinkToFit="0" readingOrder="0"/>
    </dxf>
    <dxf>
      <font>
        <b val="0"/>
        <i val="0"/>
        <strike val="0"/>
        <condense val="0"/>
        <extend val="0"/>
        <outline val="0"/>
        <shadow val="0"/>
        <u/>
        <vertAlign val="baseline"/>
        <sz val="11"/>
        <color theme="10"/>
        <name val="Arial"/>
        <family val="2"/>
        <scheme val="none"/>
      </font>
      <alignment horizontal="general" vertical="top" textRotation="0" wrapText="1" indent="0" justifyLastLine="0" shrinkToFit="0" readingOrder="0"/>
    </dxf>
    <dxf>
      <font>
        <b val="0"/>
        <i val="0"/>
        <strike val="0"/>
        <condense val="0"/>
        <extend val="0"/>
        <outline val="0"/>
        <shadow val="0"/>
        <u/>
        <vertAlign val="baseline"/>
        <sz val="11"/>
        <color theme="10"/>
        <name val="Arial"/>
        <family val="2"/>
        <scheme val="none"/>
      </font>
      <alignment horizontal="general" vertical="top" textRotation="0" wrapText="1" indent="0" justifyLastLine="0" shrinkToFit="0" readingOrder="0"/>
    </dxf>
    <dxf>
      <font>
        <b val="0"/>
        <i val="0"/>
        <strike val="0"/>
        <condense val="0"/>
        <extend val="0"/>
        <outline val="0"/>
        <shadow val="0"/>
        <u/>
        <vertAlign val="baseline"/>
        <sz val="11"/>
        <color theme="10"/>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ertAlign val="baseline"/>
        <sz val="11"/>
        <color theme="10"/>
        <name val="Arial"/>
        <family val="2"/>
        <scheme val="none"/>
      </font>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s>
  <tableStyles count="0" defaultTableStyle="TableStyleMedium9" defaultPivotStyle="PivotStyleLight16"/>
  <colors>
    <mruColors>
      <color rgb="FFEEECE1"/>
      <color rgb="FF8C1C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0</xdr:row>
      <xdr:rowOff>552450</xdr:rowOff>
    </xdr:from>
    <xdr:to>
      <xdr:col>8</xdr:col>
      <xdr:colOff>104775</xdr:colOff>
      <xdr:row>1</xdr:row>
      <xdr:rowOff>705136</xdr:rowOff>
    </xdr:to>
    <xdr:pic>
      <xdr:nvPicPr>
        <xdr:cNvPr id="3" name="Picture 2">
          <a:extLst>
            <a:ext uri="{FF2B5EF4-FFF2-40B4-BE49-F238E27FC236}">
              <a16:creationId xmlns:a16="http://schemas.microsoft.com/office/drawing/2014/main" id="{03205345-4C4F-44A5-8E72-7B0D35C9D56D}"/>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172325" y="552450"/>
          <a:ext cx="1571625" cy="714661"/>
        </a:xfrm>
        <a:prstGeom prst="rect">
          <a:avLst/>
        </a:prstGeom>
      </xdr:spPr>
    </xdr:pic>
    <xdr:clientData/>
  </xdr:twoCellAnchor>
  <xdr:twoCellAnchor editAs="oneCell">
    <xdr:from>
      <xdr:col>9</xdr:col>
      <xdr:colOff>57151</xdr:colOff>
      <xdr:row>1</xdr:row>
      <xdr:rowOff>28574</xdr:rowOff>
    </xdr:from>
    <xdr:to>
      <xdr:col>11</xdr:col>
      <xdr:colOff>914400</xdr:colOff>
      <xdr:row>1</xdr:row>
      <xdr:rowOff>710511</xdr:rowOff>
    </xdr:to>
    <xdr:pic>
      <xdr:nvPicPr>
        <xdr:cNvPr id="5" name="Picture 4">
          <a:extLst>
            <a:ext uri="{FF2B5EF4-FFF2-40B4-BE49-F238E27FC236}">
              <a16:creationId xmlns:a16="http://schemas.microsoft.com/office/drawing/2014/main" id="{8C2D1130-AE09-4982-A811-E427D7DF1C6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20151" y="590549"/>
          <a:ext cx="2362199" cy="681937"/>
        </a:xfrm>
        <a:prstGeom prst="rect">
          <a:avLst/>
        </a:prstGeom>
      </xdr:spPr>
    </xdr:pic>
    <xdr:clientData/>
  </xdr:twoCellAnchor>
  <xdr:twoCellAnchor editAs="oneCell">
    <xdr:from>
      <xdr:col>11</xdr:col>
      <xdr:colOff>952500</xdr:colOff>
      <xdr:row>0</xdr:row>
      <xdr:rowOff>0</xdr:rowOff>
    </xdr:from>
    <xdr:to>
      <xdr:col>12</xdr:col>
      <xdr:colOff>875665</xdr:colOff>
      <xdr:row>1</xdr:row>
      <xdr:rowOff>666750</xdr:rowOff>
    </xdr:to>
    <xdr:pic>
      <xdr:nvPicPr>
        <xdr:cNvPr id="4" name="Picture 3">
          <a:extLst>
            <a:ext uri="{FF2B5EF4-FFF2-40B4-BE49-F238E27FC236}">
              <a16:creationId xmlns:a16="http://schemas.microsoft.com/office/drawing/2014/main" id="{073118F2-6C15-4B66-8465-B0B264A8FEB5}"/>
            </a:ext>
          </a:extLst>
        </xdr:cNvPr>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220450" y="0"/>
          <a:ext cx="1304290" cy="122872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51FDA1B-0F0B-40A3-8069-1AA7A2065993}" name="Table1" displayName="Table1" ref="A1:AN21" totalsRowShown="0" headerRowDxfId="41" dataDxfId="40" dataCellStyle="Hyperlink">
  <autoFilter ref="A1:AN21" xr:uid="{5047D924-580F-4EFC-BA4D-102481CFC390}"/>
  <tableColumns count="40">
    <tableColumn id="1" xr3:uid="{716CD833-C4A6-4383-8FA7-B602E516F208}" name="NFM Action" dataDxfId="39"/>
    <tableColumn id="2" xr3:uid="{F46DDD7D-7427-4A0F-B9E3-A9C4B945DA8E}" name="WWNP Area" dataDxfId="38"/>
    <tableColumn id="3" xr3:uid="{A21496FB-0571-4801-A911-AC6CE7DC1219}" name="HydroloGIS mapping" dataDxfId="37"/>
    <tableColumn id="4" xr3:uid="{DBC2D73E-5FDD-4F82-88C2-42C200376B3B}" name="Hills 2 Levels" dataDxfId="36"/>
    <tableColumn id="5" xr3:uid="{2F9F6993-FF6B-464D-BBA8-3280AD4277AE}" name="YDNPA " dataDxfId="35"/>
    <tableColumn id="6" xr3:uid="{19347F8D-C6F1-476D-82FB-FF6D8494E88F}" name="Link 1" dataDxfId="34" dataCellStyle="Hyperlink"/>
    <tableColumn id="32" xr3:uid="{444E6AC0-5D12-47B6-8ADC-BF932891BD9B}" name="Link 1 hyperlink" dataDxfId="33" dataCellStyle="Hyperlink"/>
    <tableColumn id="7" xr3:uid="{88154999-BE38-4971-8089-3363B777FABC}" name="Link 2" dataDxfId="32" dataCellStyle="Hyperlink"/>
    <tableColumn id="33" xr3:uid="{532EE216-E23A-46A3-AB98-43D726776A8A}" name="Link 2 hyperlink" dataDxfId="31" dataCellStyle="Hyperlink"/>
    <tableColumn id="8" xr3:uid="{FA07FE08-B96B-42C2-80BC-8FF4FD074748}" name="Link 3" dataDxfId="30"/>
    <tableColumn id="34" xr3:uid="{B1EF53C8-50F1-4782-BD7A-CAD54A3ED6FB}" name="Link 3 hyperlink" dataDxfId="29"/>
    <tableColumn id="9" xr3:uid="{2EAA6F06-C316-4B1B-9CDC-BA2FFA61D6FF}" name="Link 4" dataDxfId="28"/>
    <tableColumn id="35" xr3:uid="{2900FA08-5A4A-4312-8524-534BDBFFDA30}" name="Link 4 hyperlink" dataDxfId="27"/>
    <tableColumn id="10" xr3:uid="{C22D70B4-546C-491F-A3A3-E2A17FE8364B}" name="Link 5" dataDxfId="26" dataCellStyle="Hyperlink"/>
    <tableColumn id="36" xr3:uid="{E1BEE3D7-47D0-429C-A4D3-F78D7928BD50}" name="Link 5 hyperlink" dataDxfId="25" dataCellStyle="Hyperlink"/>
    <tableColumn id="11" xr3:uid="{565C5D0F-9851-4ECE-AA7D-D0D44CFBD4B7}" name="Description" dataDxfId="24"/>
    <tableColumn id="12" xr3:uid="{CBB0DF57-F0BD-447D-A0A2-B3F3FBE33F67}" name="Effectiveness" dataDxfId="23"/>
    <tableColumn id="13" xr3:uid="{C92A1259-E7C5-4DE7-BF59-C10173E608D2}" name="Potential Landscape Character Issues" dataDxfId="22"/>
    <tableColumn id="14" xr3:uid="{E64EFDEB-4797-4A6F-9281-A13195F872D7}" name="Installation/Establishment Cost" dataDxfId="21"/>
    <tableColumn id="15" xr3:uid="{36226446-6812-425E-9054-1C4D0664032C}" name="Maintenance Costs" dataDxfId="20"/>
    <tableColumn id="16" xr3:uid="{F26CFB3D-571C-499F-B962-733241B4C8AE}" name="Planning Permission" dataDxfId="19"/>
    <tableColumn id="17" xr3:uid="{5D5FB55E-7605-49D7-BDA5-7F332A2CAC0C}" name="Impact on protected species and habitats" dataDxfId="18"/>
    <tableColumn id="18" xr3:uid="{40237148-2F8B-4805-B2AD-174B2F9A4FC2}" name="Other consents" dataDxfId="17"/>
    <tableColumn id="19" xr3:uid="{F38D57D1-A991-4E88-80E1-684681E84CEF}" name="Biodiversity benefits" dataDxfId="16"/>
    <tableColumn id="20" xr3:uid="{098FA072-05F6-4930-BB40-CF4CFC8DD9AB}" name="Water quality benefits" dataDxfId="15"/>
    <tableColumn id="21" xr3:uid="{3E9CCF51-4B27-4468-828A-559E0746F687}" name="Carbon storage benefits" dataDxfId="14"/>
    <tableColumn id="22" xr3:uid="{7BD59F04-BBE7-4AC6-89C1-5F2850BE9040}" name="Other farming benefits" dataDxfId="13"/>
    <tableColumn id="23" xr3:uid="{13DEC46F-CA72-462B-9BF7-73BAA45D2E59}" name="Other considerations" dataDxfId="12"/>
    <tableColumn id="24" xr3:uid="{C6907E59-AF0E-49C5-88F7-D286CB8B2A6E}" name="Timing of works" dataDxfId="11"/>
    <tableColumn id="25" xr3:uid="{B2A07E77-6FD3-42FB-8F71-FCE001AA1CAD}" name="Temporary or permanent" dataDxfId="10"/>
    <tableColumn id="26" xr3:uid="{F013D4FD-643C-432E-A212-75E0E130F499}" name="Day to day operation" dataDxfId="9"/>
    <tableColumn id="27" xr3:uid="{12A340A6-3135-4AEB-87EE-C4275D45198E}" name="Countryside Stewardship Funding" dataDxfId="8"/>
    <tableColumn id="28" xr3:uid="{A0165850-056C-4110-8968-A7EA3BB27844}" name="Case Study 1" dataDxfId="7" dataCellStyle="Hyperlink"/>
    <tableColumn id="37" xr3:uid="{8A413AD6-5DC7-4A45-9DB1-FABEE7AEEE93}" name="Case Study 1 hyperlink" dataDxfId="6" dataCellStyle="Hyperlink"/>
    <tableColumn id="29" xr3:uid="{136D7DFB-F78E-4955-962C-8A7A825FF421}" name="Case Study 2" dataDxfId="5" dataCellStyle="Hyperlink"/>
    <tableColumn id="38" xr3:uid="{056E3473-DF8A-46B6-B3F3-9D179EF38E76}" name="Case Study 2 hyperlink" dataDxfId="4" dataCellStyle="Hyperlink"/>
    <tableColumn id="30" xr3:uid="{9394395B-2E2F-45C0-92E4-CDA2520A51B7}" name="Case Study 3" dataDxfId="3" dataCellStyle="Hyperlink"/>
    <tableColumn id="39" xr3:uid="{F2606806-51A3-4D1E-8D09-230D2E63720F}" name="Case Study 3 hyperlink" dataDxfId="2" dataCellStyle="Hyperlink"/>
    <tableColumn id="31" xr3:uid="{89B56810-392B-49E8-966F-17B6A64C8D94}" name="Case Study 4" dataDxfId="1" dataCellStyle="Hyperlink"/>
    <tableColumn id="40" xr3:uid="{21A82B16-7CAF-4970-992D-001DCA7966B9}" name="Case Study 4 hyperlink" dataDxfId="0" dataCellStyle="Hyperlink"/>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storage.googleapis.com/wzukusers/user-25168614/documents/af6577d7a45a42b78f0edbb1a851560d/WWNP%20Soil%20and%20Land%20Management.pdf" TargetMode="External"/><Relationship Id="rId18" Type="http://schemas.openxmlformats.org/officeDocument/2006/relationships/hyperlink" Target="https://storage.googleapis.com/wzukusers/user-25168614/documents/fa950f166a054616b825627e7cbb87bc/WWNP%20Floodplain%20Restoration.pdf" TargetMode="External"/><Relationship Id="rId26" Type="http://schemas.openxmlformats.org/officeDocument/2006/relationships/hyperlink" Target="https://storage.googleapis.com/wzukusers/user-25168614/documents/d01ba4328dcd4be88f6ff37ebe1ed0f1/YDNPA%20Offline%20Flood%20Storage%20Pond.pdf" TargetMode="External"/><Relationship Id="rId39" Type="http://schemas.openxmlformats.org/officeDocument/2006/relationships/hyperlink" Target="https://storage.googleapis.com/wzukusers/user-25168614/documents/bc81fd6fee634154a22b79f20ce1338b/H2L%20Silt%20Trap.pdf" TargetMode="External"/><Relationship Id="rId21" Type="http://schemas.openxmlformats.org/officeDocument/2006/relationships/hyperlink" Target="https://storage.googleapis.com/wzukusers/user-25168614/documents/236175e3bc314ba38c041fb71cdac5f1/YDNPA%20Sediment%20Traps.pdf" TargetMode="External"/><Relationship Id="rId34" Type="http://schemas.openxmlformats.org/officeDocument/2006/relationships/hyperlink" Target="https://storage.googleapis.com/wzukusers/user-25168614/documents/ac7f51edb14b48e9ad76cc3ef891ac56/YDNPA%20Reconnecting%20River%20and%20Floodplain.pdf" TargetMode="External"/><Relationship Id="rId42" Type="http://schemas.openxmlformats.org/officeDocument/2006/relationships/hyperlink" Target="https://storage.googleapis.com/wzukusers/user-25168614/documents/b6a34e69e374492aab1188eaa97eb36b/H2L%20Leaky%20Outlets.pdf" TargetMode="External"/><Relationship Id="rId47" Type="http://schemas.openxmlformats.org/officeDocument/2006/relationships/hyperlink" Target="https://storage.googleapis.com/wzukusers/user-25168614/documents/04e180c1831b4ade8c238ab73ff98c5b/H2L%20Soil_Husbandry_Advice.pdf" TargetMode="External"/><Relationship Id="rId50" Type="http://schemas.openxmlformats.org/officeDocument/2006/relationships/hyperlink" Target="https://storage.googleapis.com/wzukusers/user-25168614/documents/8c3f55ff87d544dda3f06c35d0f2e0df/H2L%20In-stream%20Habitat%20Improvements.pdf" TargetMode="External"/><Relationship Id="rId55" Type="http://schemas.openxmlformats.org/officeDocument/2006/relationships/hyperlink" Target="https://www.youtube.com/watch?v=g4UUobPE4rk" TargetMode="External"/><Relationship Id="rId63" Type="http://schemas.openxmlformats.org/officeDocument/2006/relationships/hyperlink" Target="https://storage.googleapis.com/wzukusers/user-25168614/documents/3da324b4828e4d65a805bb80812b3487/25_Brackenhurst.pdf" TargetMode="External"/><Relationship Id="rId68" Type="http://schemas.openxmlformats.org/officeDocument/2006/relationships/hyperlink" Target="https://www.therrc.co.uk/manual-river-restoration-techniques" TargetMode="External"/><Relationship Id="rId76" Type="http://schemas.openxmlformats.org/officeDocument/2006/relationships/hyperlink" Target="https://www.therrc.co.uk/manual-river-restoration-techniques" TargetMode="External"/><Relationship Id="rId7" Type="http://schemas.openxmlformats.org/officeDocument/2006/relationships/hyperlink" Target="https://storage.googleapis.com/wzukusers/user-25168614/documents/8bd4df645b584f84877cdf40be123947/WWNP%20Runoff%20Management.pdf" TargetMode="External"/><Relationship Id="rId71" Type="http://schemas.openxmlformats.org/officeDocument/2006/relationships/hyperlink" Target="https://www.rspb.org.uk/our-work/our-positions-and-casework/our-positions/species/beaver-reintroduction-in-the-uk/" TargetMode="External"/><Relationship Id="rId2" Type="http://schemas.openxmlformats.org/officeDocument/2006/relationships/hyperlink" Target="https://storage.googleapis.com/wzukusers/user-25168614/documents/cc11266c709840ebb8c931a4b3d4b397/YDNPA%20In-channel%20Barriers.pdf" TargetMode="External"/><Relationship Id="rId16" Type="http://schemas.openxmlformats.org/officeDocument/2006/relationships/hyperlink" Target="https://storage.googleapis.com/wzukusers/user-25168614/documents/af6577d7a45a42b78f0edbb1a851560d/WWNP%20Soil%20and%20Land%20Management.pdf" TargetMode="External"/><Relationship Id="rId29" Type="http://schemas.openxmlformats.org/officeDocument/2006/relationships/hyperlink" Target="https://storage.googleapis.com/wzukusers/user-25168614/documents/a406e374bb7841dba368e97d3365bc36/YDNPA%20Buffer%20Strips.pdf" TargetMode="External"/><Relationship Id="rId11" Type="http://schemas.openxmlformats.org/officeDocument/2006/relationships/hyperlink" Target="https://storage.googleapis.com/wzukusers/user-25168614/documents/c48090bc8b854959aab602c5473fa4b1/WWNP%20Riparian%20Woodland.pdf" TargetMode="External"/><Relationship Id="rId24" Type="http://schemas.openxmlformats.org/officeDocument/2006/relationships/hyperlink" Target="https://storage.googleapis.com/wzukusers/user-25168614/documents/0c3dca26128844389ceed253a9578a6e/YDNPA%20Tree%20Planting.pdf" TargetMode="External"/><Relationship Id="rId32" Type="http://schemas.openxmlformats.org/officeDocument/2006/relationships/hyperlink" Target="https://storage.googleapis.com/wzukusers/user-25168614/documents/284f8df6dd4e484585591c47f5cbeadb/YDNPA%20Increasing%20Soil%20Permeability.pdf" TargetMode="External"/><Relationship Id="rId37" Type="http://schemas.openxmlformats.org/officeDocument/2006/relationships/hyperlink" Target="https://storage.googleapis.com/wzukusers/user-25168614/documents/c697b5fce5514f00826a5e5f0b24c9ea/H2L%20Woodland%20Planting.pdf" TargetMode="External"/><Relationship Id="rId40" Type="http://schemas.openxmlformats.org/officeDocument/2006/relationships/hyperlink" Target="https://storage.googleapis.com/wzukusers/user-25168614/documents/5fdbdd6dfe4541198043f3447aa19b42/H2L%20Cross-slope%20Hedges.pdf" TargetMode="External"/><Relationship Id="rId45" Type="http://schemas.openxmlformats.org/officeDocument/2006/relationships/hyperlink" Target="https://storage.googleapis.com/wzukusers/user-25168614/documents/04e180c1831b4ade8c238ab73ff98c5b/H2L%20Soil_Husbandry_Advice.pdf" TargetMode="External"/><Relationship Id="rId53" Type="http://schemas.openxmlformats.org/officeDocument/2006/relationships/hyperlink" Target="https://www.youtube.com/watch?v=g4UUobPE4rk" TargetMode="External"/><Relationship Id="rId58" Type="http://schemas.openxmlformats.org/officeDocument/2006/relationships/hyperlink" Target="https://www.youtube.com/watch?v=WHeCBzI0awo" TargetMode="External"/><Relationship Id="rId66" Type="http://schemas.openxmlformats.org/officeDocument/2006/relationships/hyperlink" Target="https://storage.googleapis.com/wzukusers/user-25168614/documents/a281e4d032364befb30106d31e2b67a3/32_RoeIve.pdf" TargetMode="External"/><Relationship Id="rId74" Type="http://schemas.openxmlformats.org/officeDocument/2006/relationships/hyperlink" Target="https://www.mammal.org.uk/2020/03/beaver-reintroduction/" TargetMode="External"/><Relationship Id="rId79" Type="http://schemas.openxmlformats.org/officeDocument/2006/relationships/hyperlink" Target="https://storage.googleapis.com/wzukusers/user-25168614/documents/81b17701a98447c1acd35e4f72dc2057/30_SussexFlow.pdf" TargetMode="External"/><Relationship Id="rId5" Type="http://schemas.openxmlformats.org/officeDocument/2006/relationships/hyperlink" Target="https://storage.googleapis.com/wzukusers/user-25168614/documents/8bd4df645b584f84877cdf40be123947/WWNP%20Runoff%20Management.pdf" TargetMode="External"/><Relationship Id="rId61" Type="http://schemas.openxmlformats.org/officeDocument/2006/relationships/hyperlink" Target="https://www.youtube.com/watch?v=mS87csAFCKI" TargetMode="External"/><Relationship Id="rId82" Type="http://schemas.openxmlformats.org/officeDocument/2006/relationships/table" Target="../tables/table1.xml"/><Relationship Id="rId10" Type="http://schemas.openxmlformats.org/officeDocument/2006/relationships/hyperlink" Target="https://storage.googleapis.com/wzukusers/user-25168614/documents/cce92ab4ab474ce087f937612f0634e8/WWNP%20Floodplain%20Woodland.pdf" TargetMode="External"/><Relationship Id="rId19" Type="http://schemas.openxmlformats.org/officeDocument/2006/relationships/hyperlink" Target="https://storage.googleapis.com/wzukusers/user-25168614/documents/a0e3d60a145641069556a4987f651fc1/WWNP%20Headwater%20Management.pdf" TargetMode="External"/><Relationship Id="rId31" Type="http://schemas.openxmlformats.org/officeDocument/2006/relationships/hyperlink" Target="https://storage.googleapis.com/wzukusers/user-25168614/documents/284f8df6dd4e484585591c47f5cbeadb/YDNPA%20Increasing%20Soil%20Permeability.pdf" TargetMode="External"/><Relationship Id="rId44" Type="http://schemas.openxmlformats.org/officeDocument/2006/relationships/hyperlink" Target="https://storage.googleapis.com/wzukusers/user-25168614/documents/9130aae1608049ca86bbc580424012fc/H2L%20Filter%20Barriers.pdf" TargetMode="External"/><Relationship Id="rId52" Type="http://schemas.openxmlformats.org/officeDocument/2006/relationships/hyperlink" Target="https://storage.googleapis.com/wzukusers/user-25168614/documents/cb02d10495e04498b29aad222102a9c1/14_Bowmont.pdf" TargetMode="External"/><Relationship Id="rId60" Type="http://schemas.openxmlformats.org/officeDocument/2006/relationships/hyperlink" Target="https://www.youtube.com/watch?v=iqgxucYHGF0" TargetMode="External"/><Relationship Id="rId65" Type="http://schemas.openxmlformats.org/officeDocument/2006/relationships/hyperlink" Target="https://storage.googleapis.com/wzukusers/user-25168614/documents/8bd4df645b584f84877cdf40be123947/WWNP%20Runoff%20Management.pdf" TargetMode="External"/><Relationship Id="rId73" Type="http://schemas.openxmlformats.org/officeDocument/2006/relationships/hyperlink" Target="https://www.devonwildlifetrust.org/what-we-do/our-projects/river-otter-beaver-trial" TargetMode="External"/><Relationship Id="rId78" Type="http://schemas.openxmlformats.org/officeDocument/2006/relationships/hyperlink" Target="https://storage.googleapis.com/wzukusers/user-25168614/documents/edf1a0b3c81e44a4b7eb1493417a1fe9/26_Torne.pdf" TargetMode="External"/><Relationship Id="rId81" Type="http://schemas.openxmlformats.org/officeDocument/2006/relationships/printerSettings" Target="../printerSettings/printerSettings1.bin"/><Relationship Id="rId4" Type="http://schemas.openxmlformats.org/officeDocument/2006/relationships/hyperlink" Target="https://storage.googleapis.com/wzukusers/user-25168614/documents/0d77a8f39cc74d9aa8e93be6a41b1bd8/H2L%20Woody%20Flow%20Spreader.pdf" TargetMode="External"/><Relationship Id="rId9" Type="http://schemas.openxmlformats.org/officeDocument/2006/relationships/hyperlink" Target="https://storage.googleapis.com/wzukusers/user-25168614/documents/a5289b2adde5492f846a4383b8ae0d66/WWNP%20Catchment%20Woodland.pdf" TargetMode="External"/><Relationship Id="rId14" Type="http://schemas.openxmlformats.org/officeDocument/2006/relationships/hyperlink" Target="https://storage.googleapis.com/wzukusers/user-25168614/documents/af6577d7a45a42b78f0edbb1a851560d/WWNP%20Soil%20and%20Land%20Management.pdf" TargetMode="External"/><Relationship Id="rId22" Type="http://schemas.openxmlformats.org/officeDocument/2006/relationships/hyperlink" Target="https://storage.googleapis.com/wzukusers/user-25168614/documents/0c3dca26128844389ceed253a9578a6e/YDNPA%20Tree%20Planting.pdf" TargetMode="External"/><Relationship Id="rId27" Type="http://schemas.openxmlformats.org/officeDocument/2006/relationships/hyperlink" Target="https://storage.googleapis.com/wzukusers/user-25168614/documents/8444ead3a00b4b02b0581b6240ea2fe7/YDNPA%20Bunds%20and%20Detention%20Basins.pdf" TargetMode="External"/><Relationship Id="rId30" Type="http://schemas.openxmlformats.org/officeDocument/2006/relationships/hyperlink" Target="https://storage.googleapis.com/wzukusers/user-25168614/documents/66464543061a4ee9a94697696f1d431c/YDNPA%20Cross%20Drains%20in%20Farm%20Tracks.pdf" TargetMode="External"/><Relationship Id="rId35" Type="http://schemas.openxmlformats.org/officeDocument/2006/relationships/hyperlink" Target="https://storage.googleapis.com/wzukusers/user-25168614/documents/0a4daa121c3e477394eedfc1803e983a/YDNPA%20Blocking%20Drainage%20Grips.pdf" TargetMode="External"/><Relationship Id="rId43" Type="http://schemas.openxmlformats.org/officeDocument/2006/relationships/hyperlink" Target="https://storage.googleapis.com/wzukusers/user-25168614/documents/f4ebe3801fbe4928917a3eb0ce8d12a4/H2L%20In-field%20Bunds.pdf" TargetMode="External"/><Relationship Id="rId48" Type="http://schemas.openxmlformats.org/officeDocument/2006/relationships/hyperlink" Target="https://storage.googleapis.com/wzukusers/user-25168614/documents/b73a51abc60d41d7b325a0e1b9813e10/H2L%20In-ditch%20Features.pdf" TargetMode="External"/><Relationship Id="rId56" Type="http://schemas.openxmlformats.org/officeDocument/2006/relationships/hyperlink" Target="https://www.youtube.com/watch?v=K4JDlgl-xDw" TargetMode="External"/><Relationship Id="rId64" Type="http://schemas.openxmlformats.org/officeDocument/2006/relationships/hyperlink" Target="https://storage.googleapis.com/wzukusers/user-25168614/documents/81b17701a98447c1acd35e4f72dc2057/30_SussexFlow.pdf" TargetMode="External"/><Relationship Id="rId69" Type="http://schemas.openxmlformats.org/officeDocument/2006/relationships/hyperlink" Target="https://storage.googleapis.com/wzukusers/user-25168614/documents/294fe603eaf84f65b4ef49afb0c558b1/River%20Rother.pdf" TargetMode="External"/><Relationship Id="rId77" Type="http://schemas.openxmlformats.org/officeDocument/2006/relationships/hyperlink" Target="https://storage.googleapis.com/wzukusers/user-25168614/documents/3da324b4828e4d65a805bb80812b3487/25_Brackenhurst.pdf" TargetMode="External"/><Relationship Id="rId8" Type="http://schemas.openxmlformats.org/officeDocument/2006/relationships/hyperlink" Target="https://storage.googleapis.com/wzukusers/user-25168614/documents/8bd4df645b584f84877cdf40be123947/WWNP%20Runoff%20Management.pdf" TargetMode="External"/><Relationship Id="rId51" Type="http://schemas.openxmlformats.org/officeDocument/2006/relationships/hyperlink" Target="https://storage.googleapis.com/wzukusers/user-25168614/documents/b503c10324944d3b8ac3daf1598d6dae/12_Pickering.pdf" TargetMode="External"/><Relationship Id="rId72" Type="http://schemas.openxmlformats.org/officeDocument/2006/relationships/hyperlink" Target="https://vimeo.com/133285004" TargetMode="External"/><Relationship Id="rId80" Type="http://schemas.openxmlformats.org/officeDocument/2006/relationships/hyperlink" Target="https://storage.googleapis.com/wzukusers/user-25168614/documents/cb3b44036ee645f7b31bc930c292b001/River%20Ravensbourne.pdf" TargetMode="External"/><Relationship Id="rId3" Type="http://schemas.openxmlformats.org/officeDocument/2006/relationships/hyperlink" Target="https://storage.googleapis.com/wzukusers/user-25168614/documents/616ea2c3d4284fefa8433eaa07f9848a/H2L%20Leaky%20Woody%20Dams.pdf" TargetMode="External"/><Relationship Id="rId12" Type="http://schemas.openxmlformats.org/officeDocument/2006/relationships/hyperlink" Target="https://storage.googleapis.com/wzukusers/user-25168614/documents/b658f81fe82e4298aadcd105469cd812/WWNP%20Cross-slope%20Woodland.pdf" TargetMode="External"/><Relationship Id="rId17" Type="http://schemas.openxmlformats.org/officeDocument/2006/relationships/hyperlink" Target="https://storage.googleapis.com/wzukusers/user-25168614/documents/5aeec51ceb3742f19d26003259065a6a/WWNP%20River%20Restoration.pdf" TargetMode="External"/><Relationship Id="rId25" Type="http://schemas.openxmlformats.org/officeDocument/2006/relationships/hyperlink" Target="https://storage.googleapis.com/wzukusers/user-25168614/documents/6cfa3a368b834c24826496f0b329fcff/YDNPA%20Hedgerows.pdf" TargetMode="External"/><Relationship Id="rId33" Type="http://schemas.openxmlformats.org/officeDocument/2006/relationships/hyperlink" Target="https://storage.googleapis.com/wzukusers/user-25168614/documents/70a6672001b74faa92bafdb872860210/YDNPA%20Restoring%20Meanders.pdf" TargetMode="External"/><Relationship Id="rId38" Type="http://schemas.openxmlformats.org/officeDocument/2006/relationships/hyperlink" Target="https://storage.googleapis.com/wzukusers/user-25168614/documents/c697b5fce5514f00826a5e5f0b24c9ea/H2L%20Woodland%20Planting.pdf" TargetMode="External"/><Relationship Id="rId46" Type="http://schemas.openxmlformats.org/officeDocument/2006/relationships/hyperlink" Target="https://storage.googleapis.com/wzukusers/user-25168614/documents/04e180c1831b4ade8c238ab73ff98c5b/H2L%20Soil_Husbandry_Advice.pdf" TargetMode="External"/><Relationship Id="rId59" Type="http://schemas.openxmlformats.org/officeDocument/2006/relationships/hyperlink" Target="https://www.youtube.com/watch?v=gKz2ZvDf1hY" TargetMode="External"/><Relationship Id="rId67" Type="http://schemas.openxmlformats.org/officeDocument/2006/relationships/hyperlink" Target="https://www.therrc.co.uk/manual-river-restoration-techniques" TargetMode="External"/><Relationship Id="rId20" Type="http://schemas.openxmlformats.org/officeDocument/2006/relationships/hyperlink" Target="https://storage.googleapis.com/wzukusers/user-25168614/documents/15552c46bffb40be88572483756b5339/YDNPA%20Swales.pdf" TargetMode="External"/><Relationship Id="rId41" Type="http://schemas.openxmlformats.org/officeDocument/2006/relationships/hyperlink" Target="https://storage.googleapis.com/wzukusers/user-25168614/documents/5a44756094d148e8b076fc1654ab7be5/H2L%20Leaky%20Run-off%20Ponds.pdf" TargetMode="External"/><Relationship Id="rId54" Type="http://schemas.openxmlformats.org/officeDocument/2006/relationships/hyperlink" Target="https://www.youtube.com/watch?v=g4UUobPE4rk" TargetMode="External"/><Relationship Id="rId62" Type="http://schemas.openxmlformats.org/officeDocument/2006/relationships/hyperlink" Target="https://www.youtube.com/watch?v=VR_svi_JylU" TargetMode="External"/><Relationship Id="rId70" Type="http://schemas.openxmlformats.org/officeDocument/2006/relationships/hyperlink" Target="https://storage.googleapis.com/wzukusers/user-25168614/documents/96af809478ce40e2b07393a3e706e221/River%20Darent.pdf" TargetMode="External"/><Relationship Id="rId75" Type="http://schemas.openxmlformats.org/officeDocument/2006/relationships/hyperlink" Target="https://www.exeter.ac.uk/media/universityofexeter/research/microsites/creww/riverottertrial/ROBT_Chapter_3_-_Ecosystem_services.pdf" TargetMode="External"/><Relationship Id="rId1" Type="http://schemas.openxmlformats.org/officeDocument/2006/relationships/hyperlink" Target="https://storage.googleapis.com/wzukusers/user-25168614/documents/a29b4997a009433ca5e84b61f585d9f4/WWNP%20Leaky%20Barriers.pdf" TargetMode="External"/><Relationship Id="rId6" Type="http://schemas.openxmlformats.org/officeDocument/2006/relationships/hyperlink" Target="https://storage.googleapis.com/wzukusers/user-25168614/documents/8bd4df645b584f84877cdf40be123947/WWNP%20Runoff%20Management.pdf" TargetMode="External"/><Relationship Id="rId15" Type="http://schemas.openxmlformats.org/officeDocument/2006/relationships/hyperlink" Target="https://storage.googleapis.com/wzukusers/user-25168614/documents/af6577d7a45a42b78f0edbb1a851560d/WWNP%20Soil%20and%20Land%20Management.pdf" TargetMode="External"/><Relationship Id="rId23" Type="http://schemas.openxmlformats.org/officeDocument/2006/relationships/hyperlink" Target="https://storage.googleapis.com/wzukusers/user-25168614/documents/0c3dca26128844389ceed253a9578a6e/YDNPA%20Tree%20Planting.pdf" TargetMode="External"/><Relationship Id="rId28" Type="http://schemas.openxmlformats.org/officeDocument/2006/relationships/hyperlink" Target="https://storage.googleapis.com/wzukusers/user-25168614/documents/8ab4345066ca4ccb8befe7b2ca53fe50/YDNPA%20Winter%20Cover%20Crops.pdf" TargetMode="External"/><Relationship Id="rId36" Type="http://schemas.openxmlformats.org/officeDocument/2006/relationships/hyperlink" Target="https://storage.googleapis.com/wzukusers/user-25168614/documents/c697b5fce5514f00826a5e5f0b24c9ea/H2L%20Woodland%20Planting.pdf" TargetMode="External"/><Relationship Id="rId49" Type="http://schemas.openxmlformats.org/officeDocument/2006/relationships/hyperlink" Target="https://storage.googleapis.com/wzukusers/user-25168614/documents/fb7e5c6900cb4cfc83d47b8d953d7018/H2L%20Cross%20Drains.pdf" TargetMode="External"/><Relationship Id="rId57" Type="http://schemas.openxmlformats.org/officeDocument/2006/relationships/hyperlink" Target="https://www.youtube.com/watch?v=J7kTZN7Tk1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devonwildlifetrust.org/what-we-do/our-projects/river-otter-beaver-trial" TargetMode="External"/><Relationship Id="rId3" Type="http://schemas.openxmlformats.org/officeDocument/2006/relationships/hyperlink" Target="https://www.mammal.org.uk/2020/03/beaver-reintroduction/" TargetMode="External"/><Relationship Id="rId7" Type="http://schemas.openxmlformats.org/officeDocument/2006/relationships/hyperlink" Target="https://www.sepa.org.uk/media/163560/sepa-natural-flood-management-handbook1.pdf" TargetMode="External"/><Relationship Id="rId2" Type="http://schemas.openxmlformats.org/officeDocument/2006/relationships/hyperlink" Target="https://www.rspb.org.uk/our-work/our-positions-and-casework/our-positions/species/beaver-reintroduction-in-the-uk/" TargetMode="External"/><Relationship Id="rId1" Type="http://schemas.openxmlformats.org/officeDocument/2006/relationships/hyperlink" Target="http://www.exeter.ac.uk/media/universityofexeter/research/microsites/creww/riverottertrial/ROBT__Science_and_Evidence_Report_2020_(ALL).pdf" TargetMode="External"/><Relationship Id="rId6" Type="http://schemas.openxmlformats.org/officeDocument/2006/relationships/hyperlink" Target="https://catchmentbasedapproach.org/wp-content/uploads/2019/10/12261_DVRN_lowland_NFM.pdf" TargetMode="External"/><Relationship Id="rId5" Type="http://schemas.openxmlformats.org/officeDocument/2006/relationships/hyperlink" Target="http://www.yorkshiredalesriverstrust.com/wp-content/uploads/2017/11/NFM-handbook-WESBITE.pdf" TargetMode="External"/><Relationship Id="rId10" Type="http://schemas.openxmlformats.org/officeDocument/2006/relationships/hyperlink" Target="https://onlinelibrary.wiley.com/doi/full/10.1111/jfr3.12561" TargetMode="External"/><Relationship Id="rId4" Type="http://schemas.openxmlformats.org/officeDocument/2006/relationships/hyperlink" Target="https://assets.publishing.service.gov.uk/government/uploads/system/uploads/attachment_data/file/681411/Working_with_natural_processes_evidence_directory.pdf" TargetMode="External"/><Relationship Id="rId9" Type="http://schemas.openxmlformats.org/officeDocument/2006/relationships/hyperlink" Target="https://www.fwagsw.org.uk/hills-to-level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N21"/>
  <sheetViews>
    <sheetView workbookViewId="0">
      <pane xSplit="1" ySplit="1" topLeftCell="AB2" activePane="bottomRight" state="frozen"/>
      <selection pane="topRight" activeCell="B1" sqref="B1"/>
      <selection pane="bottomLeft" activeCell="A2" sqref="A2"/>
      <selection pane="bottomRight" activeCell="J20" sqref="J20"/>
    </sheetView>
  </sheetViews>
  <sheetFormatPr defaultColWidth="45.7109375" defaultRowHeight="14.25" x14ac:dyDescent="0.25"/>
  <cols>
    <col min="1" max="11" width="45.7109375" style="14"/>
    <col min="12" max="13" width="45.7109375" style="14" customWidth="1"/>
    <col min="14" max="32" width="45.7109375" style="14"/>
    <col min="33" max="33" width="32" style="14" customWidth="1"/>
    <col min="34" max="34" width="32.28515625" style="14" customWidth="1"/>
    <col min="35" max="35" width="26.7109375" style="14" customWidth="1"/>
    <col min="36" max="36" width="25.85546875" style="14" customWidth="1"/>
    <col min="37" max="37" width="25" style="14" customWidth="1"/>
    <col min="38" max="38" width="25.7109375" style="14" customWidth="1"/>
    <col min="39" max="39" width="23.7109375" style="14" customWidth="1"/>
    <col min="40" max="40" width="28" style="14" customWidth="1"/>
    <col min="41" max="16384" width="45.7109375" style="14"/>
  </cols>
  <sheetData>
    <row r="1" spans="1:40" s="1" customFormat="1" ht="15" x14ac:dyDescent="0.25">
      <c r="A1" s="1" t="s">
        <v>0</v>
      </c>
      <c r="B1" s="1" t="s">
        <v>6</v>
      </c>
      <c r="C1" s="1" t="s">
        <v>7</v>
      </c>
      <c r="D1" s="1" t="s">
        <v>9</v>
      </c>
      <c r="E1" s="1" t="s">
        <v>42</v>
      </c>
      <c r="F1" s="1" t="s">
        <v>1</v>
      </c>
      <c r="G1" s="1" t="s">
        <v>394</v>
      </c>
      <c r="H1" s="1" t="s">
        <v>2</v>
      </c>
      <c r="I1" s="1" t="s">
        <v>395</v>
      </c>
      <c r="J1" s="1" t="s">
        <v>3</v>
      </c>
      <c r="K1" s="1" t="s">
        <v>414</v>
      </c>
      <c r="L1" s="1" t="s">
        <v>4</v>
      </c>
      <c r="M1" s="1" t="s">
        <v>416</v>
      </c>
      <c r="N1" s="1" t="s">
        <v>415</v>
      </c>
      <c r="O1" s="1" t="s">
        <v>453</v>
      </c>
      <c r="P1" s="1" t="s">
        <v>28</v>
      </c>
      <c r="Q1" s="1" t="s">
        <v>32</v>
      </c>
      <c r="R1" s="1" t="s">
        <v>5</v>
      </c>
      <c r="S1" s="1" t="s">
        <v>137</v>
      </c>
      <c r="T1" s="1" t="s">
        <v>15</v>
      </c>
      <c r="U1" s="1" t="s">
        <v>16</v>
      </c>
      <c r="V1" s="1" t="s">
        <v>280</v>
      </c>
      <c r="W1" s="1" t="s">
        <v>17</v>
      </c>
      <c r="X1" s="1" t="s">
        <v>18</v>
      </c>
      <c r="Y1" s="1" t="s">
        <v>19</v>
      </c>
      <c r="Z1" s="1" t="s">
        <v>20</v>
      </c>
      <c r="AA1" s="1" t="s">
        <v>21</v>
      </c>
      <c r="AB1" s="1" t="s">
        <v>22</v>
      </c>
      <c r="AC1" s="1" t="s">
        <v>23</v>
      </c>
      <c r="AD1" s="1" t="s">
        <v>24</v>
      </c>
      <c r="AE1" s="1" t="s">
        <v>25</v>
      </c>
      <c r="AF1" s="1" t="s">
        <v>34</v>
      </c>
      <c r="AG1" s="1" t="s">
        <v>36</v>
      </c>
      <c r="AH1" s="1" t="s">
        <v>479</v>
      </c>
      <c r="AI1" s="1" t="s">
        <v>37</v>
      </c>
      <c r="AJ1" s="1" t="s">
        <v>480</v>
      </c>
      <c r="AK1" s="1" t="s">
        <v>38</v>
      </c>
      <c r="AL1" s="1" t="s">
        <v>481</v>
      </c>
      <c r="AM1" s="1" t="s">
        <v>39</v>
      </c>
      <c r="AN1" s="1" t="s">
        <v>482</v>
      </c>
    </row>
    <row r="2" spans="1:40" ht="85.5" x14ac:dyDescent="0.25">
      <c r="A2" s="14" t="s">
        <v>8</v>
      </c>
      <c r="B2" s="14" t="s">
        <v>10</v>
      </c>
      <c r="C2" s="14" t="s">
        <v>183</v>
      </c>
      <c r="D2" s="14" t="s">
        <v>440</v>
      </c>
      <c r="E2" s="14" t="s">
        <v>43</v>
      </c>
      <c r="F2" s="2" t="s">
        <v>83</v>
      </c>
      <c r="G2" s="2" t="s">
        <v>383</v>
      </c>
      <c r="H2" s="2" t="s">
        <v>13</v>
      </c>
      <c r="I2" s="2" t="s">
        <v>396</v>
      </c>
      <c r="J2" s="2" t="s">
        <v>11</v>
      </c>
      <c r="K2" s="2" t="s">
        <v>428</v>
      </c>
      <c r="L2" s="2" t="s">
        <v>12</v>
      </c>
      <c r="M2" s="2" t="s">
        <v>426</v>
      </c>
      <c r="N2" s="2" t="s">
        <v>443</v>
      </c>
      <c r="O2" s="2" t="s">
        <v>417</v>
      </c>
      <c r="P2" s="14" t="s">
        <v>33</v>
      </c>
      <c r="Q2" s="14" t="s">
        <v>111</v>
      </c>
      <c r="R2" s="14" t="s">
        <v>14</v>
      </c>
      <c r="S2" s="14" t="s">
        <v>26</v>
      </c>
      <c r="T2" s="14" t="s">
        <v>26</v>
      </c>
      <c r="U2" s="14" t="s">
        <v>27</v>
      </c>
      <c r="V2" s="14" t="s">
        <v>278</v>
      </c>
      <c r="W2" s="14" t="s">
        <v>120</v>
      </c>
      <c r="X2" s="14" t="s">
        <v>468</v>
      </c>
      <c r="Y2" s="14" t="s">
        <v>121</v>
      </c>
      <c r="Z2" s="14" t="s">
        <v>29</v>
      </c>
      <c r="AA2" s="14" t="s">
        <v>116</v>
      </c>
      <c r="AB2" s="14" t="s">
        <v>31</v>
      </c>
      <c r="AC2" s="14" t="s">
        <v>30</v>
      </c>
      <c r="AD2" s="14" t="s">
        <v>277</v>
      </c>
      <c r="AE2" s="14" t="s">
        <v>31</v>
      </c>
      <c r="AF2" s="14" t="s">
        <v>35</v>
      </c>
      <c r="AG2" s="2" t="s">
        <v>342</v>
      </c>
      <c r="AH2" s="2" t="s">
        <v>483</v>
      </c>
      <c r="AI2" s="2" t="s">
        <v>485</v>
      </c>
      <c r="AJ2" s="2" t="s">
        <v>484</v>
      </c>
      <c r="AK2" s="2" t="s">
        <v>487</v>
      </c>
      <c r="AL2" s="2" t="s">
        <v>486</v>
      </c>
      <c r="AM2" s="14" t="s">
        <v>489</v>
      </c>
      <c r="AN2" s="2" t="s">
        <v>488</v>
      </c>
    </row>
    <row r="3" spans="1:40" ht="85.5" x14ac:dyDescent="0.25">
      <c r="A3" s="14" t="s">
        <v>552</v>
      </c>
      <c r="B3" s="14" t="s">
        <v>45</v>
      </c>
      <c r="C3" s="14" t="s">
        <v>263</v>
      </c>
      <c r="D3" s="14" t="s">
        <v>41</v>
      </c>
      <c r="E3" s="14" t="s">
        <v>40</v>
      </c>
      <c r="F3" s="2" t="s">
        <v>73</v>
      </c>
      <c r="G3" s="2" t="s">
        <v>382</v>
      </c>
      <c r="H3" s="2" t="s">
        <v>97</v>
      </c>
      <c r="I3" s="2" t="s">
        <v>397</v>
      </c>
      <c r="J3" s="2" t="s">
        <v>98</v>
      </c>
      <c r="K3" s="2" t="s">
        <v>429</v>
      </c>
      <c r="P3" s="14" t="s">
        <v>109</v>
      </c>
      <c r="Q3" s="14" t="s">
        <v>110</v>
      </c>
      <c r="R3" s="14" t="s">
        <v>112</v>
      </c>
      <c r="S3" s="14" t="s">
        <v>26</v>
      </c>
      <c r="T3" s="14" t="s">
        <v>126</v>
      </c>
      <c r="U3" s="14" t="s">
        <v>118</v>
      </c>
      <c r="V3" s="14" t="s">
        <v>279</v>
      </c>
      <c r="W3" s="14" t="s">
        <v>119</v>
      </c>
      <c r="X3" s="14" t="s">
        <v>469</v>
      </c>
      <c r="Y3" s="14" t="s">
        <v>121</v>
      </c>
      <c r="Z3" s="14" t="s">
        <v>122</v>
      </c>
      <c r="AA3" s="14" t="s">
        <v>117</v>
      </c>
      <c r="AB3" s="14" t="s">
        <v>123</v>
      </c>
      <c r="AC3" s="14" t="s">
        <v>115</v>
      </c>
      <c r="AD3" s="14" t="s">
        <v>114</v>
      </c>
      <c r="AE3" s="14" t="s">
        <v>113</v>
      </c>
      <c r="AF3" s="14" t="s">
        <v>124</v>
      </c>
      <c r="AG3" s="14" t="s">
        <v>494</v>
      </c>
      <c r="AH3" s="2" t="s">
        <v>490</v>
      </c>
      <c r="AI3" s="14" t="s">
        <v>495</v>
      </c>
      <c r="AJ3" s="2" t="s">
        <v>491</v>
      </c>
      <c r="AK3" s="14" t="s">
        <v>496</v>
      </c>
      <c r="AL3" s="2" t="s">
        <v>492</v>
      </c>
      <c r="AM3" s="14" t="s">
        <v>497</v>
      </c>
      <c r="AN3" s="2" t="s">
        <v>493</v>
      </c>
    </row>
    <row r="4" spans="1:40" ht="114" x14ac:dyDescent="0.25">
      <c r="A4" s="14" t="s">
        <v>553</v>
      </c>
      <c r="B4" s="14" t="s">
        <v>44</v>
      </c>
      <c r="C4" s="14" t="s">
        <v>184</v>
      </c>
      <c r="D4" s="14" t="s">
        <v>47</v>
      </c>
      <c r="E4" s="14" t="s">
        <v>46</v>
      </c>
      <c r="F4" s="2" t="s">
        <v>74</v>
      </c>
      <c r="G4" s="2" t="s">
        <v>384</v>
      </c>
      <c r="H4" s="2" t="s">
        <v>96</v>
      </c>
      <c r="I4" s="2" t="s">
        <v>398</v>
      </c>
      <c r="J4" s="2" t="s">
        <v>99</v>
      </c>
      <c r="K4" s="2" t="s">
        <v>430</v>
      </c>
      <c r="L4" s="2" t="s">
        <v>444</v>
      </c>
      <c r="M4" s="2" t="s">
        <v>418</v>
      </c>
      <c r="N4" s="2"/>
      <c r="O4" s="2"/>
      <c r="P4" s="14" t="s">
        <v>134</v>
      </c>
      <c r="Q4" s="14" t="s">
        <v>125</v>
      </c>
      <c r="R4" s="14" t="s">
        <v>267</v>
      </c>
      <c r="S4" s="14" t="s">
        <v>126</v>
      </c>
      <c r="T4" s="14" t="s">
        <v>127</v>
      </c>
      <c r="U4" s="14" t="s">
        <v>27</v>
      </c>
      <c r="V4" s="14" t="s">
        <v>281</v>
      </c>
      <c r="W4" s="14" t="s">
        <v>31</v>
      </c>
      <c r="X4" s="14" t="s">
        <v>470</v>
      </c>
      <c r="Y4" s="14" t="s">
        <v>220</v>
      </c>
      <c r="Z4" s="14" t="s">
        <v>128</v>
      </c>
      <c r="AA4" s="14" t="s">
        <v>268</v>
      </c>
      <c r="AB4" s="14" t="s">
        <v>141</v>
      </c>
      <c r="AC4" s="14" t="s">
        <v>140</v>
      </c>
      <c r="AD4" s="14" t="s">
        <v>130</v>
      </c>
      <c r="AE4" s="14" t="s">
        <v>131</v>
      </c>
      <c r="AF4" s="14" t="s">
        <v>132</v>
      </c>
      <c r="AG4" s="2" t="s">
        <v>504</v>
      </c>
      <c r="AH4" s="2" t="s">
        <v>498</v>
      </c>
      <c r="AI4" s="2" t="s">
        <v>500</v>
      </c>
      <c r="AJ4" s="2" t="s">
        <v>499</v>
      </c>
      <c r="AK4" s="2" t="s">
        <v>502</v>
      </c>
      <c r="AL4" s="2" t="s">
        <v>501</v>
      </c>
      <c r="AM4" s="2" t="s">
        <v>505</v>
      </c>
      <c r="AN4" s="2" t="s">
        <v>503</v>
      </c>
    </row>
    <row r="5" spans="1:40" ht="142.5" x14ac:dyDescent="0.25">
      <c r="A5" s="14" t="s">
        <v>554</v>
      </c>
      <c r="B5" s="14" t="s">
        <v>53</v>
      </c>
      <c r="C5" s="14" t="s">
        <v>184</v>
      </c>
      <c r="D5" s="14" t="s">
        <v>47</v>
      </c>
      <c r="E5" s="14" t="s">
        <v>46</v>
      </c>
      <c r="F5" s="2" t="s">
        <v>75</v>
      </c>
      <c r="G5" s="2" t="s">
        <v>385</v>
      </c>
      <c r="H5" s="2" t="s">
        <v>96</v>
      </c>
      <c r="I5" s="2" t="s">
        <v>398</v>
      </c>
      <c r="J5" s="2" t="s">
        <v>99</v>
      </c>
      <c r="K5" s="2" t="s">
        <v>430</v>
      </c>
      <c r="L5" s="2" t="s">
        <v>444</v>
      </c>
      <c r="M5" s="2" t="s">
        <v>418</v>
      </c>
      <c r="N5" s="2"/>
      <c r="O5" s="2"/>
      <c r="P5" s="14" t="s">
        <v>135</v>
      </c>
      <c r="Q5" s="14" t="s">
        <v>264</v>
      </c>
      <c r="R5" s="14" t="s">
        <v>136</v>
      </c>
      <c r="S5" s="14" t="s">
        <v>126</v>
      </c>
      <c r="T5" s="14" t="s">
        <v>127</v>
      </c>
      <c r="U5" s="14" t="s">
        <v>27</v>
      </c>
      <c r="V5" s="14" t="s">
        <v>281</v>
      </c>
      <c r="W5" s="14" t="s">
        <v>31</v>
      </c>
      <c r="X5" s="14" t="s">
        <v>462</v>
      </c>
      <c r="Y5" s="14" t="s">
        <v>139</v>
      </c>
      <c r="Z5" s="14" t="s">
        <v>138</v>
      </c>
      <c r="AA5" s="14" t="s">
        <v>471</v>
      </c>
      <c r="AB5" s="14" t="s">
        <v>141</v>
      </c>
      <c r="AC5" s="14" t="s">
        <v>140</v>
      </c>
      <c r="AD5" s="14" t="s">
        <v>130</v>
      </c>
      <c r="AE5" s="14" t="s">
        <v>131</v>
      </c>
      <c r="AF5" s="14" t="s">
        <v>132</v>
      </c>
      <c r="AG5" s="2" t="s">
        <v>507</v>
      </c>
      <c r="AH5" s="2" t="s">
        <v>506</v>
      </c>
      <c r="AI5" s="2" t="s">
        <v>509</v>
      </c>
      <c r="AJ5" s="2" t="s">
        <v>508</v>
      </c>
      <c r="AK5" s="2" t="s">
        <v>511</v>
      </c>
      <c r="AL5" s="2" t="s">
        <v>510</v>
      </c>
      <c r="AN5" s="2"/>
    </row>
    <row r="6" spans="1:40" ht="114" x14ac:dyDescent="0.25">
      <c r="A6" s="14" t="s">
        <v>555</v>
      </c>
      <c r="B6" s="14" t="s">
        <v>54</v>
      </c>
      <c r="C6" s="14" t="s">
        <v>184</v>
      </c>
      <c r="D6" s="14" t="s">
        <v>47</v>
      </c>
      <c r="E6" s="14" t="s">
        <v>46</v>
      </c>
      <c r="F6" s="2" t="s">
        <v>76</v>
      </c>
      <c r="G6" s="2" t="s">
        <v>386</v>
      </c>
      <c r="H6" s="2" t="s">
        <v>96</v>
      </c>
      <c r="I6" s="2" t="s">
        <v>398</v>
      </c>
      <c r="J6" s="2" t="s">
        <v>99</v>
      </c>
      <c r="K6" s="2" t="s">
        <v>430</v>
      </c>
      <c r="L6" s="2" t="s">
        <v>444</v>
      </c>
      <c r="M6" s="2" t="s">
        <v>418</v>
      </c>
      <c r="N6" s="2"/>
      <c r="O6" s="2"/>
      <c r="P6" s="14" t="s">
        <v>142</v>
      </c>
      <c r="Q6" s="14" t="s">
        <v>143</v>
      </c>
      <c r="R6" s="14" t="s">
        <v>266</v>
      </c>
      <c r="S6" s="14" t="s">
        <v>126</v>
      </c>
      <c r="T6" s="14" t="s">
        <v>127</v>
      </c>
      <c r="U6" s="14" t="s">
        <v>27</v>
      </c>
      <c r="V6" s="14" t="s">
        <v>281</v>
      </c>
      <c r="W6" s="14" t="s">
        <v>31</v>
      </c>
      <c r="X6" s="14" t="s">
        <v>463</v>
      </c>
      <c r="Y6" s="14" t="s">
        <v>147</v>
      </c>
      <c r="Z6" s="14" t="s">
        <v>144</v>
      </c>
      <c r="AA6" s="14" t="s">
        <v>129</v>
      </c>
      <c r="AB6" s="14" t="s">
        <v>141</v>
      </c>
      <c r="AC6" s="14" t="s">
        <v>140</v>
      </c>
      <c r="AD6" s="14" t="s">
        <v>130</v>
      </c>
      <c r="AE6" s="14" t="s">
        <v>131</v>
      </c>
      <c r="AF6" s="14" t="s">
        <v>132</v>
      </c>
      <c r="AG6" s="2" t="s">
        <v>512</v>
      </c>
      <c r="AH6" s="2" t="s">
        <v>513</v>
      </c>
      <c r="AI6" s="2"/>
      <c r="AJ6" s="2"/>
      <c r="AN6" s="2"/>
    </row>
    <row r="7" spans="1:40" ht="128.25" x14ac:dyDescent="0.25">
      <c r="A7" s="14" t="s">
        <v>556</v>
      </c>
      <c r="B7" s="14" t="s">
        <v>55</v>
      </c>
      <c r="C7" s="14" t="s">
        <v>185</v>
      </c>
      <c r="D7" s="14" t="s">
        <v>56</v>
      </c>
      <c r="E7" s="14" t="s">
        <v>57</v>
      </c>
      <c r="F7" s="2" t="s">
        <v>77</v>
      </c>
      <c r="G7" s="2" t="s">
        <v>387</v>
      </c>
      <c r="H7" s="2" t="s">
        <v>95</v>
      </c>
      <c r="I7" s="2" t="s">
        <v>399</v>
      </c>
      <c r="J7" s="2" t="s">
        <v>100</v>
      </c>
      <c r="K7" s="2" t="s">
        <v>431</v>
      </c>
      <c r="P7" s="14" t="s">
        <v>151</v>
      </c>
      <c r="Q7" s="14" t="s">
        <v>152</v>
      </c>
      <c r="R7" s="14" t="s">
        <v>265</v>
      </c>
      <c r="S7" s="14" t="s">
        <v>126</v>
      </c>
      <c r="T7" s="14" t="s">
        <v>150</v>
      </c>
      <c r="U7" s="14" t="s">
        <v>27</v>
      </c>
      <c r="V7" s="14" t="s">
        <v>281</v>
      </c>
      <c r="W7" s="14" t="s">
        <v>31</v>
      </c>
      <c r="X7" s="14" t="s">
        <v>149</v>
      </c>
      <c r="Y7" s="14" t="s">
        <v>148</v>
      </c>
      <c r="Z7" s="14" t="s">
        <v>146</v>
      </c>
      <c r="AA7" s="14" t="s">
        <v>474</v>
      </c>
      <c r="AB7" s="14" t="s">
        <v>141</v>
      </c>
      <c r="AC7" s="14" t="s">
        <v>140</v>
      </c>
      <c r="AD7" s="14" t="s">
        <v>130</v>
      </c>
      <c r="AE7" s="14" t="s">
        <v>145</v>
      </c>
      <c r="AF7" s="14" t="s">
        <v>133</v>
      </c>
      <c r="AG7" s="2" t="s">
        <v>505</v>
      </c>
      <c r="AH7" s="2" t="s">
        <v>514</v>
      </c>
      <c r="AN7" s="2"/>
    </row>
    <row r="8" spans="1:40" ht="128.25" x14ac:dyDescent="0.25">
      <c r="A8" s="14" t="s">
        <v>557</v>
      </c>
      <c r="B8" s="14" t="s">
        <v>45</v>
      </c>
      <c r="C8" s="14" t="s">
        <v>183</v>
      </c>
      <c r="D8" s="14" t="s">
        <v>50</v>
      </c>
      <c r="E8" s="14" t="s">
        <v>51</v>
      </c>
      <c r="F8" s="2" t="s">
        <v>73</v>
      </c>
      <c r="G8" s="2" t="s">
        <v>382</v>
      </c>
      <c r="H8" s="2" t="s">
        <v>94</v>
      </c>
      <c r="I8" s="2" t="s">
        <v>400</v>
      </c>
      <c r="J8" s="2" t="s">
        <v>101</v>
      </c>
      <c r="K8" s="2" t="s">
        <v>432</v>
      </c>
      <c r="L8" s="2" t="s">
        <v>102</v>
      </c>
      <c r="M8" s="2" t="s">
        <v>427</v>
      </c>
      <c r="N8" s="2" t="s">
        <v>445</v>
      </c>
      <c r="O8" s="2" t="s">
        <v>419</v>
      </c>
      <c r="P8" s="14" t="s">
        <v>153</v>
      </c>
      <c r="Q8" s="14" t="s">
        <v>154</v>
      </c>
      <c r="R8" s="14" t="s">
        <v>269</v>
      </c>
      <c r="S8" s="14" t="s">
        <v>155</v>
      </c>
      <c r="T8" s="14" t="s">
        <v>26</v>
      </c>
      <c r="U8" s="14" t="s">
        <v>156</v>
      </c>
      <c r="V8" s="14" t="s">
        <v>476</v>
      </c>
      <c r="W8" s="14" t="s">
        <v>194</v>
      </c>
      <c r="X8" s="14" t="s">
        <v>464</v>
      </c>
      <c r="Y8" s="14" t="s">
        <v>157</v>
      </c>
      <c r="Z8" s="14" t="s">
        <v>461</v>
      </c>
      <c r="AA8" s="14" t="s">
        <v>475</v>
      </c>
      <c r="AB8" s="14" t="s">
        <v>31</v>
      </c>
      <c r="AC8" s="14" t="s">
        <v>159</v>
      </c>
      <c r="AD8" s="14" t="s">
        <v>160</v>
      </c>
      <c r="AE8" s="14" t="s">
        <v>161</v>
      </c>
      <c r="AF8" s="14" t="s">
        <v>162</v>
      </c>
      <c r="AG8" s="2" t="s">
        <v>516</v>
      </c>
      <c r="AH8" s="2" t="s">
        <v>515</v>
      </c>
      <c r="AI8" s="14" t="s">
        <v>497</v>
      </c>
      <c r="AJ8" s="2" t="s">
        <v>493</v>
      </c>
      <c r="AK8" s="2" t="s">
        <v>511</v>
      </c>
      <c r="AL8" s="2" t="s">
        <v>510</v>
      </c>
      <c r="AM8" s="2" t="s">
        <v>517</v>
      </c>
      <c r="AN8" s="2" t="s">
        <v>518</v>
      </c>
    </row>
    <row r="9" spans="1:40" ht="114" x14ac:dyDescent="0.25">
      <c r="A9" s="14" t="s">
        <v>59</v>
      </c>
      <c r="B9" s="14" t="s">
        <v>45</v>
      </c>
      <c r="C9" s="14" t="s">
        <v>186</v>
      </c>
      <c r="D9" s="14" t="s">
        <v>49</v>
      </c>
      <c r="E9" s="14" t="s">
        <v>48</v>
      </c>
      <c r="F9" s="2" t="s">
        <v>73</v>
      </c>
      <c r="G9" s="2" t="s">
        <v>382</v>
      </c>
      <c r="H9" s="2" t="s">
        <v>93</v>
      </c>
      <c r="I9" s="2" t="s">
        <v>401</v>
      </c>
      <c r="J9" s="2" t="s">
        <v>103</v>
      </c>
      <c r="K9" s="2" t="s">
        <v>433</v>
      </c>
      <c r="L9" s="2" t="s">
        <v>446</v>
      </c>
      <c r="M9" s="2" t="s">
        <v>420</v>
      </c>
      <c r="N9" s="2"/>
      <c r="O9" s="2"/>
      <c r="P9" s="14" t="s">
        <v>163</v>
      </c>
      <c r="Q9" s="14" t="s">
        <v>164</v>
      </c>
      <c r="R9" s="14" t="s">
        <v>270</v>
      </c>
      <c r="S9" s="14" t="s">
        <v>126</v>
      </c>
      <c r="T9" s="14" t="s">
        <v>126</v>
      </c>
      <c r="U9" s="14" t="s">
        <v>156</v>
      </c>
      <c r="V9" s="14" t="s">
        <v>293</v>
      </c>
      <c r="W9" s="14" t="s">
        <v>194</v>
      </c>
      <c r="X9" s="14" t="s">
        <v>165</v>
      </c>
      <c r="Y9" s="14" t="s">
        <v>157</v>
      </c>
      <c r="Z9" s="14" t="s">
        <v>158</v>
      </c>
      <c r="AA9" s="14" t="s">
        <v>166</v>
      </c>
      <c r="AB9" s="14" t="s">
        <v>292</v>
      </c>
      <c r="AC9" s="14" t="s">
        <v>167</v>
      </c>
      <c r="AD9" s="14" t="s">
        <v>130</v>
      </c>
      <c r="AE9" s="14" t="s">
        <v>168</v>
      </c>
      <c r="AF9" s="14" t="s">
        <v>169</v>
      </c>
      <c r="AG9" s="2" t="s">
        <v>496</v>
      </c>
      <c r="AH9" s="2" t="s">
        <v>492</v>
      </c>
      <c r="AI9" s="14" t="s">
        <v>497</v>
      </c>
      <c r="AJ9" s="2" t="s">
        <v>493</v>
      </c>
      <c r="AK9" s="2" t="s">
        <v>520</v>
      </c>
      <c r="AL9" s="2" t="s">
        <v>519</v>
      </c>
      <c r="AN9" s="2"/>
    </row>
    <row r="10" spans="1:40" ht="99.75" x14ac:dyDescent="0.25">
      <c r="A10" s="14" t="s">
        <v>558</v>
      </c>
      <c r="B10" s="14" t="s">
        <v>45</v>
      </c>
      <c r="C10" s="14" t="s">
        <v>187</v>
      </c>
      <c r="D10" s="14" t="s">
        <v>52</v>
      </c>
      <c r="E10" s="14" t="s">
        <v>232</v>
      </c>
      <c r="F10" s="2" t="s">
        <v>73</v>
      </c>
      <c r="G10" s="2" t="s">
        <v>382</v>
      </c>
      <c r="H10" s="2" t="s">
        <v>104</v>
      </c>
      <c r="I10" s="2" t="s">
        <v>402</v>
      </c>
      <c r="J10" s="2" t="s">
        <v>447</v>
      </c>
      <c r="K10" s="2" t="s">
        <v>421</v>
      </c>
      <c r="N10" s="2"/>
      <c r="O10" s="2"/>
      <c r="P10" s="14" t="s">
        <v>271</v>
      </c>
      <c r="Q10" s="14" t="s">
        <v>170</v>
      </c>
      <c r="R10" s="14" t="s">
        <v>171</v>
      </c>
      <c r="S10" s="14" t="s">
        <v>126</v>
      </c>
      <c r="T10" s="14" t="s">
        <v>26</v>
      </c>
      <c r="U10" s="14" t="s">
        <v>172</v>
      </c>
      <c r="V10" s="14" t="s">
        <v>283</v>
      </c>
      <c r="W10" s="14" t="s">
        <v>194</v>
      </c>
      <c r="X10" s="14" t="s">
        <v>173</v>
      </c>
      <c r="Y10" s="14" t="s">
        <v>174</v>
      </c>
      <c r="Z10" s="14" t="s">
        <v>29</v>
      </c>
      <c r="AA10" s="14" t="s">
        <v>166</v>
      </c>
      <c r="AB10" s="14" t="s">
        <v>175</v>
      </c>
      <c r="AC10" s="14" t="s">
        <v>167</v>
      </c>
      <c r="AD10" s="14" t="s">
        <v>176</v>
      </c>
      <c r="AE10" s="14" t="s">
        <v>177</v>
      </c>
      <c r="AF10" s="14" t="s">
        <v>232</v>
      </c>
      <c r="AN10" s="2"/>
    </row>
    <row r="11" spans="1:40" ht="85.5" x14ac:dyDescent="0.25">
      <c r="A11" s="14" t="s">
        <v>559</v>
      </c>
      <c r="B11" s="14" t="s">
        <v>61</v>
      </c>
      <c r="C11" s="14" t="s">
        <v>188</v>
      </c>
      <c r="D11" s="14" t="s">
        <v>62</v>
      </c>
      <c r="E11" s="14" t="s">
        <v>60</v>
      </c>
      <c r="F11" s="2" t="s">
        <v>78</v>
      </c>
      <c r="G11" s="2" t="s">
        <v>388</v>
      </c>
      <c r="H11" s="2" t="s">
        <v>92</v>
      </c>
      <c r="I11" s="2" t="s">
        <v>403</v>
      </c>
      <c r="J11" s="2" t="s">
        <v>105</v>
      </c>
      <c r="K11" s="2" t="s">
        <v>434</v>
      </c>
      <c r="P11" s="14" t="s">
        <v>178</v>
      </c>
      <c r="Q11" s="14" t="s">
        <v>179</v>
      </c>
      <c r="R11" s="14" t="s">
        <v>29</v>
      </c>
      <c r="S11" s="14" t="s">
        <v>126</v>
      </c>
      <c r="T11" s="14" t="s">
        <v>26</v>
      </c>
      <c r="U11" s="14" t="s">
        <v>27</v>
      </c>
      <c r="V11" s="14" t="s">
        <v>283</v>
      </c>
      <c r="W11" s="14" t="s">
        <v>31</v>
      </c>
      <c r="X11" s="14" t="s">
        <v>465</v>
      </c>
      <c r="Y11" s="14" t="s">
        <v>219</v>
      </c>
      <c r="Z11" s="14" t="s">
        <v>192</v>
      </c>
      <c r="AA11" s="14" t="s">
        <v>472</v>
      </c>
      <c r="AB11" s="14" t="s">
        <v>182</v>
      </c>
      <c r="AC11" s="14" t="s">
        <v>181</v>
      </c>
      <c r="AD11" s="14" t="s">
        <v>176</v>
      </c>
      <c r="AE11" s="14" t="s">
        <v>29</v>
      </c>
      <c r="AF11" s="14" t="s">
        <v>180</v>
      </c>
      <c r="AN11" s="2"/>
    </row>
    <row r="12" spans="1:40" ht="85.5" x14ac:dyDescent="0.25">
      <c r="A12" s="14" t="s">
        <v>560</v>
      </c>
      <c r="B12" s="14" t="s">
        <v>61</v>
      </c>
      <c r="C12" s="14" t="s">
        <v>189</v>
      </c>
      <c r="D12" s="14" t="s">
        <v>232</v>
      </c>
      <c r="E12" s="14" t="s">
        <v>58</v>
      </c>
      <c r="F12" s="2" t="s">
        <v>78</v>
      </c>
      <c r="G12" s="2" t="s">
        <v>388</v>
      </c>
      <c r="H12" s="2" t="s">
        <v>91</v>
      </c>
      <c r="I12" s="2" t="s">
        <v>404</v>
      </c>
      <c r="P12" s="14" t="s">
        <v>203</v>
      </c>
      <c r="Q12" s="14" t="s">
        <v>206</v>
      </c>
      <c r="R12" s="14" t="s">
        <v>204</v>
      </c>
      <c r="S12" s="14" t="s">
        <v>26</v>
      </c>
      <c r="T12" s="14" t="s">
        <v>26</v>
      </c>
      <c r="U12" s="14" t="s">
        <v>27</v>
      </c>
      <c r="V12" s="14" t="s">
        <v>283</v>
      </c>
      <c r="W12" s="14" t="s">
        <v>205</v>
      </c>
      <c r="X12" s="14" t="s">
        <v>466</v>
      </c>
      <c r="Y12" s="14" t="s">
        <v>219</v>
      </c>
      <c r="Z12" s="14" t="s">
        <v>207</v>
      </c>
      <c r="AA12" s="14" t="s">
        <v>208</v>
      </c>
      <c r="AB12" s="14" t="s">
        <v>31</v>
      </c>
      <c r="AC12" s="14" t="s">
        <v>167</v>
      </c>
      <c r="AD12" s="14" t="s">
        <v>130</v>
      </c>
      <c r="AE12" s="14" t="s">
        <v>29</v>
      </c>
      <c r="AF12" s="14" t="s">
        <v>202</v>
      </c>
      <c r="AG12" s="14" t="s">
        <v>497</v>
      </c>
      <c r="AH12" s="2" t="s">
        <v>493</v>
      </c>
      <c r="AN12" s="2"/>
    </row>
    <row r="13" spans="1:40" ht="114" x14ac:dyDescent="0.25">
      <c r="A13" s="14" t="s">
        <v>561</v>
      </c>
      <c r="B13" s="14" t="s">
        <v>45</v>
      </c>
      <c r="C13" s="14" t="s">
        <v>190</v>
      </c>
      <c r="D13" s="14" t="s">
        <v>63</v>
      </c>
      <c r="E13" s="14" t="s">
        <v>64</v>
      </c>
      <c r="F13" s="2" t="s">
        <v>73</v>
      </c>
      <c r="G13" s="2" t="s">
        <v>382</v>
      </c>
      <c r="H13" s="2" t="s">
        <v>90</v>
      </c>
      <c r="I13" s="2" t="s">
        <v>405</v>
      </c>
      <c r="J13" s="2" t="s">
        <v>106</v>
      </c>
      <c r="K13" s="2" t="s">
        <v>435</v>
      </c>
      <c r="P13" s="14" t="s">
        <v>193</v>
      </c>
      <c r="Q13" s="14" t="s">
        <v>197</v>
      </c>
      <c r="R13" s="14" t="s">
        <v>29</v>
      </c>
      <c r="S13" s="14" t="s">
        <v>26</v>
      </c>
      <c r="T13" s="14" t="s">
        <v>26</v>
      </c>
      <c r="U13" s="14" t="s">
        <v>27</v>
      </c>
      <c r="V13" s="14" t="s">
        <v>413</v>
      </c>
      <c r="W13" s="14" t="s">
        <v>195</v>
      </c>
      <c r="X13" s="14" t="s">
        <v>196</v>
      </c>
      <c r="Y13" s="14" t="s">
        <v>219</v>
      </c>
      <c r="Z13" s="14" t="s">
        <v>29</v>
      </c>
      <c r="AA13" s="14" t="s">
        <v>198</v>
      </c>
      <c r="AB13" s="14" t="s">
        <v>412</v>
      </c>
      <c r="AC13" s="14" t="s">
        <v>167</v>
      </c>
      <c r="AD13" s="14" t="s">
        <v>199</v>
      </c>
      <c r="AE13" s="14" t="s">
        <v>200</v>
      </c>
      <c r="AF13" s="14" t="s">
        <v>201</v>
      </c>
      <c r="AG13" s="2" t="s">
        <v>520</v>
      </c>
      <c r="AH13" s="2" t="s">
        <v>519</v>
      </c>
      <c r="AI13" s="14" t="s">
        <v>497</v>
      </c>
      <c r="AJ13" s="2" t="s">
        <v>493</v>
      </c>
      <c r="AN13" s="2"/>
    </row>
    <row r="14" spans="1:40" ht="71.25" x14ac:dyDescent="0.25">
      <c r="A14" s="14" t="s">
        <v>562</v>
      </c>
      <c r="B14" s="14" t="s">
        <v>232</v>
      </c>
      <c r="C14" s="14" t="s">
        <v>190</v>
      </c>
      <c r="D14" s="14" t="s">
        <v>65</v>
      </c>
      <c r="E14" s="14" t="s">
        <v>66</v>
      </c>
      <c r="F14" s="2" t="s">
        <v>89</v>
      </c>
      <c r="G14" s="2" t="s">
        <v>389</v>
      </c>
      <c r="H14" s="2" t="s">
        <v>107</v>
      </c>
      <c r="I14" s="2" t="s">
        <v>406</v>
      </c>
      <c r="P14" s="14" t="s">
        <v>272</v>
      </c>
      <c r="Q14" s="14" t="s">
        <v>209</v>
      </c>
      <c r="R14" s="14" t="s">
        <v>29</v>
      </c>
      <c r="S14" s="14" t="s">
        <v>26</v>
      </c>
      <c r="T14" s="14" t="s">
        <v>26</v>
      </c>
      <c r="U14" s="14" t="s">
        <v>27</v>
      </c>
      <c r="V14" s="14" t="s">
        <v>283</v>
      </c>
      <c r="W14" s="14" t="s">
        <v>210</v>
      </c>
      <c r="X14" s="14" t="s">
        <v>211</v>
      </c>
      <c r="Y14" s="14" t="s">
        <v>219</v>
      </c>
      <c r="Z14" s="14" t="s">
        <v>29</v>
      </c>
      <c r="AA14" s="14" t="s">
        <v>212</v>
      </c>
      <c r="AB14" s="14" t="s">
        <v>31</v>
      </c>
      <c r="AC14" s="14" t="s">
        <v>167</v>
      </c>
      <c r="AD14" s="14" t="s">
        <v>130</v>
      </c>
      <c r="AE14" s="14" t="s">
        <v>213</v>
      </c>
      <c r="AF14" s="14" t="s">
        <v>214</v>
      </c>
      <c r="AN14" s="2"/>
    </row>
    <row r="15" spans="1:40" ht="85.5" x14ac:dyDescent="0.25">
      <c r="A15" s="14" t="s">
        <v>563</v>
      </c>
      <c r="B15" s="14" t="s">
        <v>61</v>
      </c>
      <c r="C15" s="14" t="s">
        <v>188</v>
      </c>
      <c r="D15" s="14" t="s">
        <v>62</v>
      </c>
      <c r="E15" s="14" t="s">
        <v>67</v>
      </c>
      <c r="F15" s="2" t="s">
        <v>78</v>
      </c>
      <c r="G15" s="2" t="s">
        <v>388</v>
      </c>
      <c r="H15" s="2" t="s">
        <v>88</v>
      </c>
      <c r="I15" s="2" t="s">
        <v>407</v>
      </c>
      <c r="J15" s="2" t="s">
        <v>105</v>
      </c>
      <c r="K15" s="2" t="s">
        <v>434</v>
      </c>
      <c r="P15" s="14" t="s">
        <v>216</v>
      </c>
      <c r="Q15" s="14" t="s">
        <v>224</v>
      </c>
      <c r="R15" s="14" t="s">
        <v>217</v>
      </c>
      <c r="S15" s="14" t="s">
        <v>26</v>
      </c>
      <c r="T15" s="14" t="s">
        <v>26</v>
      </c>
      <c r="U15" s="14" t="s">
        <v>27</v>
      </c>
      <c r="V15" s="14" t="s">
        <v>283</v>
      </c>
      <c r="W15" s="14" t="s">
        <v>31</v>
      </c>
      <c r="X15" s="14" t="s">
        <v>218</v>
      </c>
      <c r="Y15" s="14" t="s">
        <v>219</v>
      </c>
      <c r="Z15" s="14" t="s">
        <v>221</v>
      </c>
      <c r="AA15" s="14" t="s">
        <v>222</v>
      </c>
      <c r="AB15" s="14" t="s">
        <v>31</v>
      </c>
      <c r="AC15" s="14" t="s">
        <v>223</v>
      </c>
      <c r="AD15" s="14" t="s">
        <v>232</v>
      </c>
      <c r="AE15" s="14" t="s">
        <v>31</v>
      </c>
      <c r="AF15" s="14" t="s">
        <v>215</v>
      </c>
      <c r="AG15" s="2" t="s">
        <v>505</v>
      </c>
      <c r="AH15" s="2" t="s">
        <v>514</v>
      </c>
      <c r="AN15" s="2"/>
    </row>
    <row r="16" spans="1:40" ht="99.75" x14ac:dyDescent="0.25">
      <c r="A16" s="14" t="s">
        <v>564</v>
      </c>
      <c r="B16" s="14" t="s">
        <v>61</v>
      </c>
      <c r="C16" s="14" t="s">
        <v>188</v>
      </c>
      <c r="D16" s="14" t="s">
        <v>62</v>
      </c>
      <c r="E16" s="14" t="s">
        <v>67</v>
      </c>
      <c r="F16" s="2" t="s">
        <v>78</v>
      </c>
      <c r="G16" s="2" t="s">
        <v>388</v>
      </c>
      <c r="H16" s="2" t="s">
        <v>88</v>
      </c>
      <c r="I16" s="2" t="s">
        <v>407</v>
      </c>
      <c r="J16" s="2" t="s">
        <v>105</v>
      </c>
      <c r="K16" s="2" t="s">
        <v>434</v>
      </c>
      <c r="L16" s="2" t="s">
        <v>448</v>
      </c>
      <c r="M16" s="2" t="s">
        <v>422</v>
      </c>
      <c r="N16" s="2"/>
      <c r="O16" s="2"/>
      <c r="P16" s="14" t="s">
        <v>225</v>
      </c>
      <c r="Q16" s="14" t="s">
        <v>226</v>
      </c>
      <c r="R16" s="14" t="s">
        <v>31</v>
      </c>
      <c r="S16" s="14" t="s">
        <v>26</v>
      </c>
      <c r="T16" s="14" t="s">
        <v>26</v>
      </c>
      <c r="U16" s="14" t="s">
        <v>27</v>
      </c>
      <c r="V16" s="14" t="s">
        <v>283</v>
      </c>
      <c r="W16" s="14" t="s">
        <v>27</v>
      </c>
      <c r="X16" s="14" t="s">
        <v>227</v>
      </c>
      <c r="Y16" s="14" t="s">
        <v>228</v>
      </c>
      <c r="Z16" s="14" t="s">
        <v>229</v>
      </c>
      <c r="AA16" s="14" t="s">
        <v>230</v>
      </c>
      <c r="AB16" s="14" t="s">
        <v>262</v>
      </c>
      <c r="AC16" s="14" t="s">
        <v>231</v>
      </c>
      <c r="AD16" s="14" t="s">
        <v>232</v>
      </c>
      <c r="AE16" s="14" t="s">
        <v>232</v>
      </c>
      <c r="AF16" s="14" t="s">
        <v>232</v>
      </c>
      <c r="AG16" s="2" t="s">
        <v>522</v>
      </c>
      <c r="AH16" s="2" t="s">
        <v>521</v>
      </c>
      <c r="AN16" s="2"/>
    </row>
    <row r="17" spans="1:40" ht="85.5" x14ac:dyDescent="0.25">
      <c r="A17" s="14" t="s">
        <v>565</v>
      </c>
      <c r="B17" s="14" t="s">
        <v>68</v>
      </c>
      <c r="C17" s="14" t="s">
        <v>232</v>
      </c>
      <c r="D17" s="14" t="s">
        <v>232</v>
      </c>
      <c r="E17" s="14" t="s">
        <v>71</v>
      </c>
      <c r="F17" s="2" t="s">
        <v>79</v>
      </c>
      <c r="G17" s="2" t="s">
        <v>390</v>
      </c>
      <c r="H17" s="2" t="s">
        <v>87</v>
      </c>
      <c r="I17" s="2" t="s">
        <v>408</v>
      </c>
      <c r="J17" s="2" t="s">
        <v>246</v>
      </c>
      <c r="K17" s="2" t="s">
        <v>410</v>
      </c>
      <c r="L17" s="2" t="s">
        <v>449</v>
      </c>
      <c r="M17" s="2" t="s">
        <v>423</v>
      </c>
      <c r="N17" s="2"/>
      <c r="O17" s="2"/>
      <c r="P17" s="14" t="s">
        <v>274</v>
      </c>
      <c r="Q17" s="14" t="s">
        <v>273</v>
      </c>
      <c r="R17" s="14" t="s">
        <v>221</v>
      </c>
      <c r="S17" s="14" t="s">
        <v>155</v>
      </c>
      <c r="T17" s="14" t="s">
        <v>26</v>
      </c>
      <c r="U17" s="14" t="s">
        <v>233</v>
      </c>
      <c r="V17" s="14" t="s">
        <v>296</v>
      </c>
      <c r="W17" s="14" t="s">
        <v>234</v>
      </c>
      <c r="X17" s="14" t="s">
        <v>241</v>
      </c>
      <c r="Y17" s="14" t="s">
        <v>235</v>
      </c>
      <c r="Z17" s="14" t="s">
        <v>236</v>
      </c>
      <c r="AA17" s="14" t="s">
        <v>238</v>
      </c>
      <c r="AB17" s="14" t="s">
        <v>294</v>
      </c>
      <c r="AC17" s="14" t="s">
        <v>245</v>
      </c>
      <c r="AD17" s="14" t="s">
        <v>130</v>
      </c>
      <c r="AE17" s="14" t="s">
        <v>29</v>
      </c>
      <c r="AF17" s="14" t="s">
        <v>237</v>
      </c>
      <c r="AG17" s="2" t="s">
        <v>524</v>
      </c>
      <c r="AH17" s="2" t="s">
        <v>523</v>
      </c>
      <c r="AI17" s="2" t="s">
        <v>526</v>
      </c>
      <c r="AJ17" s="2" t="s">
        <v>525</v>
      </c>
      <c r="AK17" s="2" t="s">
        <v>528</v>
      </c>
      <c r="AL17" s="2" t="s">
        <v>527</v>
      </c>
      <c r="AM17" s="2" t="s">
        <v>487</v>
      </c>
      <c r="AN17" s="2" t="s">
        <v>486</v>
      </c>
    </row>
    <row r="18" spans="1:40" ht="85.5" x14ac:dyDescent="0.25">
      <c r="A18" s="14" t="s">
        <v>566</v>
      </c>
      <c r="B18" s="14" t="s">
        <v>69</v>
      </c>
      <c r="C18" s="14" t="s">
        <v>183</v>
      </c>
      <c r="D18" s="14" t="s">
        <v>232</v>
      </c>
      <c r="E18" s="14" t="s">
        <v>72</v>
      </c>
      <c r="F18" s="2" t="s">
        <v>80</v>
      </c>
      <c r="G18" s="2" t="s">
        <v>391</v>
      </c>
      <c r="H18" s="2" t="s">
        <v>86</v>
      </c>
      <c r="I18" s="2" t="s">
        <v>409</v>
      </c>
      <c r="J18" s="2" t="s">
        <v>246</v>
      </c>
      <c r="K18" s="2" t="s">
        <v>410</v>
      </c>
      <c r="L18" s="2" t="s">
        <v>450</v>
      </c>
      <c r="M18" s="2" t="s">
        <v>424</v>
      </c>
      <c r="N18" s="2"/>
      <c r="O18" s="2"/>
      <c r="P18" s="14" t="s">
        <v>239</v>
      </c>
      <c r="Q18" s="14" t="s">
        <v>240</v>
      </c>
      <c r="R18" s="14" t="s">
        <v>221</v>
      </c>
      <c r="S18" s="14" t="s">
        <v>155</v>
      </c>
      <c r="T18" s="14" t="s">
        <v>126</v>
      </c>
      <c r="U18" s="14" t="s">
        <v>233</v>
      </c>
      <c r="V18" s="14" t="s">
        <v>285</v>
      </c>
      <c r="W18" s="14" t="s">
        <v>234</v>
      </c>
      <c r="X18" s="14" t="s">
        <v>242</v>
      </c>
      <c r="Y18" s="14" t="s">
        <v>243</v>
      </c>
      <c r="Z18" s="14" t="s">
        <v>252</v>
      </c>
      <c r="AA18" s="14" t="s">
        <v>244</v>
      </c>
      <c r="AB18" s="14" t="s">
        <v>295</v>
      </c>
      <c r="AC18" s="14" t="s">
        <v>245</v>
      </c>
      <c r="AD18" s="14" t="s">
        <v>130</v>
      </c>
      <c r="AE18" s="14" t="s">
        <v>126</v>
      </c>
      <c r="AF18" s="14" t="s">
        <v>276</v>
      </c>
      <c r="AG18" s="2" t="s">
        <v>530</v>
      </c>
      <c r="AH18" s="2" t="s">
        <v>529</v>
      </c>
      <c r="AI18" s="2" t="s">
        <v>532</v>
      </c>
      <c r="AJ18" s="2" t="s">
        <v>531</v>
      </c>
      <c r="AK18" s="2" t="s">
        <v>534</v>
      </c>
      <c r="AL18" s="2" t="s">
        <v>533</v>
      </c>
      <c r="AM18" s="2" t="s">
        <v>536</v>
      </c>
      <c r="AN18" s="2" t="s">
        <v>535</v>
      </c>
    </row>
    <row r="19" spans="1:40" ht="85.5" x14ac:dyDescent="0.25">
      <c r="A19" s="14" t="s">
        <v>567</v>
      </c>
      <c r="B19" s="14" t="s">
        <v>232</v>
      </c>
      <c r="C19" s="14" t="s">
        <v>232</v>
      </c>
      <c r="D19" s="14" t="s">
        <v>70</v>
      </c>
      <c r="E19" s="14" t="s">
        <v>232</v>
      </c>
      <c r="F19" s="2" t="s">
        <v>108</v>
      </c>
      <c r="G19" s="2" t="s">
        <v>392</v>
      </c>
      <c r="H19" s="2" t="s">
        <v>246</v>
      </c>
      <c r="I19" s="2" t="s">
        <v>410</v>
      </c>
      <c r="J19" s="15"/>
      <c r="K19" s="15"/>
      <c r="P19" s="14" t="s">
        <v>248</v>
      </c>
      <c r="Q19" s="14" t="s">
        <v>247</v>
      </c>
      <c r="R19" s="14" t="s">
        <v>221</v>
      </c>
      <c r="S19" s="14" t="s">
        <v>126</v>
      </c>
      <c r="T19" s="14" t="s">
        <v>26</v>
      </c>
      <c r="U19" s="14" t="s">
        <v>27</v>
      </c>
      <c r="V19" s="14" t="s">
        <v>284</v>
      </c>
      <c r="W19" s="14" t="s">
        <v>249</v>
      </c>
      <c r="X19" s="14" t="s">
        <v>250</v>
      </c>
      <c r="Y19" s="14" t="s">
        <v>251</v>
      </c>
      <c r="Z19" s="14" t="s">
        <v>254</v>
      </c>
      <c r="AA19" s="14" t="s">
        <v>253</v>
      </c>
      <c r="AB19" s="14" t="s">
        <v>31</v>
      </c>
      <c r="AC19" s="14" t="s">
        <v>255</v>
      </c>
      <c r="AD19" s="14" t="s">
        <v>130</v>
      </c>
      <c r="AE19" s="14" t="s">
        <v>29</v>
      </c>
      <c r="AF19" s="14" t="s">
        <v>232</v>
      </c>
      <c r="AG19" s="2" t="s">
        <v>538</v>
      </c>
      <c r="AH19" s="2" t="s">
        <v>537</v>
      </c>
      <c r="AI19" s="2" t="s">
        <v>540</v>
      </c>
      <c r="AJ19" s="2" t="s">
        <v>539</v>
      </c>
      <c r="AK19" s="2" t="s">
        <v>542</v>
      </c>
      <c r="AL19" s="2" t="s">
        <v>541</v>
      </c>
      <c r="AN19" s="2"/>
    </row>
    <row r="20" spans="1:40" ht="85.5" x14ac:dyDescent="0.25">
      <c r="A20" s="14" t="s">
        <v>568</v>
      </c>
      <c r="B20" s="14" t="s">
        <v>81</v>
      </c>
      <c r="C20" s="14" t="s">
        <v>191</v>
      </c>
      <c r="D20" s="14" t="s">
        <v>232</v>
      </c>
      <c r="E20" s="14" t="s">
        <v>82</v>
      </c>
      <c r="F20" s="2" t="s">
        <v>84</v>
      </c>
      <c r="G20" s="2" t="s">
        <v>393</v>
      </c>
      <c r="H20" s="2" t="s">
        <v>85</v>
      </c>
      <c r="I20" s="2" t="s">
        <v>411</v>
      </c>
      <c r="P20" s="14" t="s">
        <v>275</v>
      </c>
      <c r="Q20" s="14" t="s">
        <v>257</v>
      </c>
      <c r="R20" s="14" t="s">
        <v>221</v>
      </c>
      <c r="S20" s="14" t="s">
        <v>126</v>
      </c>
      <c r="T20" s="14" t="s">
        <v>26</v>
      </c>
      <c r="U20" s="14" t="s">
        <v>27</v>
      </c>
      <c r="V20" s="14" t="s">
        <v>283</v>
      </c>
      <c r="W20" s="14" t="s">
        <v>31</v>
      </c>
      <c r="X20" s="14" t="s">
        <v>258</v>
      </c>
      <c r="Y20" s="14" t="s">
        <v>259</v>
      </c>
      <c r="Z20" s="14" t="s">
        <v>260</v>
      </c>
      <c r="AA20" s="14" t="s">
        <v>261</v>
      </c>
      <c r="AB20" s="14" t="s">
        <v>31</v>
      </c>
      <c r="AC20" s="14" t="s">
        <v>223</v>
      </c>
      <c r="AD20" s="14" t="s">
        <v>130</v>
      </c>
      <c r="AE20" s="14" t="s">
        <v>31</v>
      </c>
      <c r="AF20" s="14" t="s">
        <v>256</v>
      </c>
      <c r="AG20" s="2" t="s">
        <v>544</v>
      </c>
      <c r="AH20" s="2" t="s">
        <v>543</v>
      </c>
      <c r="AI20" s="2" t="s">
        <v>546</v>
      </c>
      <c r="AJ20" s="2" t="s">
        <v>545</v>
      </c>
      <c r="AK20" s="2" t="s">
        <v>548</v>
      </c>
      <c r="AL20" s="2" t="s">
        <v>547</v>
      </c>
      <c r="AM20" s="2" t="s">
        <v>550</v>
      </c>
      <c r="AN20" s="2" t="s">
        <v>549</v>
      </c>
    </row>
    <row r="21" spans="1:40" ht="99.75" x14ac:dyDescent="0.25">
      <c r="A21" s="14" t="s">
        <v>569</v>
      </c>
      <c r="B21" s="14" t="s">
        <v>232</v>
      </c>
      <c r="C21" s="14" t="s">
        <v>232</v>
      </c>
      <c r="D21" s="14" t="s">
        <v>232</v>
      </c>
      <c r="E21" s="14" t="s">
        <v>232</v>
      </c>
      <c r="F21" s="2" t="s">
        <v>298</v>
      </c>
      <c r="G21" s="2" t="s">
        <v>317</v>
      </c>
      <c r="H21" s="2" t="s">
        <v>300</v>
      </c>
      <c r="I21" s="2" t="s">
        <v>320</v>
      </c>
      <c r="K21" s="2" t="s">
        <v>451</v>
      </c>
      <c r="L21" s="2" t="s">
        <v>425</v>
      </c>
      <c r="N21" s="2"/>
      <c r="O21" s="2"/>
      <c r="P21" s="14" t="s">
        <v>286</v>
      </c>
      <c r="Q21" s="14" t="s">
        <v>287</v>
      </c>
      <c r="R21" s="14" t="s">
        <v>288</v>
      </c>
      <c r="S21" s="14" t="s">
        <v>289</v>
      </c>
      <c r="T21" s="14" t="s">
        <v>26</v>
      </c>
      <c r="U21" s="14" t="s">
        <v>27</v>
      </c>
      <c r="V21" s="14" t="s">
        <v>282</v>
      </c>
      <c r="W21" s="14" t="s">
        <v>290</v>
      </c>
      <c r="X21" s="14" t="s">
        <v>467</v>
      </c>
      <c r="Y21" s="14" t="s">
        <v>243</v>
      </c>
      <c r="Z21" s="14" t="s">
        <v>291</v>
      </c>
      <c r="AA21" s="14" t="s">
        <v>473</v>
      </c>
      <c r="AB21" s="14" t="s">
        <v>297</v>
      </c>
      <c r="AC21" s="14" t="s">
        <v>232</v>
      </c>
      <c r="AD21" s="14" t="s">
        <v>130</v>
      </c>
      <c r="AE21" s="14" t="s">
        <v>31</v>
      </c>
      <c r="AF21" s="14" t="s">
        <v>232</v>
      </c>
      <c r="AG21" s="2" t="s">
        <v>299</v>
      </c>
      <c r="AH21" s="2" t="s">
        <v>308</v>
      </c>
      <c r="AI21" s="2" t="s">
        <v>301</v>
      </c>
      <c r="AJ21" s="2" t="s">
        <v>551</v>
      </c>
      <c r="AN21" s="2"/>
    </row>
  </sheetData>
  <phoneticPr fontId="10" type="noConversion"/>
  <hyperlinks>
    <hyperlink ref="F2" r:id="rId1" xr:uid="{821CAB13-7804-4920-92D8-AB3D7315C792}"/>
    <hyperlink ref="H2" r:id="rId2" xr:uid="{01D3AE86-AF8A-4521-B94B-79CD912F12CA}"/>
    <hyperlink ref="J2" r:id="rId3" xr:uid="{8730AB84-B30C-4665-A333-1D4F6C1C7CD9}"/>
    <hyperlink ref="L2" r:id="rId4" xr:uid="{64B229A1-C602-455E-A97A-882B4DAB2ED8}"/>
    <hyperlink ref="F3" r:id="rId5" xr:uid="{747C8B3E-3238-4F44-A359-8C81F1AD723F}"/>
    <hyperlink ref="F9" r:id="rId6" xr:uid="{591A6401-3B98-4DD7-BE0D-DBE82AF52513}"/>
    <hyperlink ref="F10" r:id="rId7" xr:uid="{B12D74AC-E602-45E6-B0DB-2C80A66B3CF2}"/>
    <hyperlink ref="F13" r:id="rId8" xr:uid="{AF688DC3-11B0-4E20-B8BF-BE559FD93708}"/>
    <hyperlink ref="F4" r:id="rId9" xr:uid="{69313891-D409-474A-AF2E-581EC25DDF52}"/>
    <hyperlink ref="F5" r:id="rId10" xr:uid="{6F2766C6-1D77-410F-AB9F-F19B973C2EA6}"/>
    <hyperlink ref="F6" r:id="rId11" xr:uid="{300ECC12-D9ED-477A-82A2-3EA5AFC9AB5B}"/>
    <hyperlink ref="F7" r:id="rId12" xr:uid="{ED057EEF-C54C-4A8E-A2B6-71A4669E5A67}"/>
    <hyperlink ref="F11" r:id="rId13" xr:uid="{38035617-F149-429E-B87A-ECE25C4188BD}"/>
    <hyperlink ref="F12" r:id="rId14" xr:uid="{344DC003-23AE-40CF-85DF-DA8E4A828728}"/>
    <hyperlink ref="F15" r:id="rId15" xr:uid="{DC03C185-908B-4271-A52B-72A8660AB07F}"/>
    <hyperlink ref="F16" r:id="rId16" xr:uid="{1A7A4666-1F30-4759-A66D-85BECC5BFC97}"/>
    <hyperlink ref="F17" r:id="rId17" xr:uid="{F2A22BBE-0B56-48FA-9FB7-216191380FED}"/>
    <hyperlink ref="F18" r:id="rId18" xr:uid="{835B1383-AD78-4CAB-A7D5-464CD6DF729F}"/>
    <hyperlink ref="F20" r:id="rId19" xr:uid="{35FE943A-247D-4E87-83D0-FA6E2FAE8D9C}"/>
    <hyperlink ref="H13" r:id="rId20" xr:uid="{934C40E8-BC52-4A7A-8973-86A7C053CC51}"/>
    <hyperlink ref="H3" r:id="rId21" xr:uid="{549C9FB3-B528-434F-A949-AA2718994E01}"/>
    <hyperlink ref="H4" r:id="rId22" xr:uid="{028AEA4C-C0AA-4304-8AFA-ECF8EA40B375}"/>
    <hyperlink ref="H5" r:id="rId23" xr:uid="{9EE01787-1DD0-4677-A511-E94D313EE6B1}"/>
    <hyperlink ref="H6" r:id="rId24" xr:uid="{EB072E28-B1E1-46BE-A67C-23714A63A0C0}"/>
    <hyperlink ref="H7" r:id="rId25" xr:uid="{26D617F7-369C-4971-82EF-07CD9F93CBA9}"/>
    <hyperlink ref="H8" r:id="rId26" xr:uid="{6D7215B8-A2F5-41DE-A0DD-18D7D5FDDBB5}"/>
    <hyperlink ref="H9" r:id="rId27" xr:uid="{245324CD-0761-400F-9954-DAF755FEDE76}"/>
    <hyperlink ref="H11" r:id="rId28" xr:uid="{AF46C296-E7C5-46DF-BF42-BBADFD283B7F}"/>
    <hyperlink ref="H12" r:id="rId29" xr:uid="{E26703E3-9923-46F7-AECE-4B5DCC6ED283}"/>
    <hyperlink ref="F14" r:id="rId30" xr:uid="{77A5CDBF-C746-46F9-95AC-A76A3FFEE29C}"/>
    <hyperlink ref="H15" r:id="rId31" xr:uid="{20A6C991-BEB2-472C-9489-E2FE7D881B69}"/>
    <hyperlink ref="H16" r:id="rId32" xr:uid="{2DAD66A0-1015-42DA-A16A-9468D97E7E72}"/>
    <hyperlink ref="H17" r:id="rId33" xr:uid="{B50A8202-B774-454B-961A-62CD3B1AB89E}"/>
    <hyperlink ref="H18" r:id="rId34" xr:uid="{3BEECDAE-6D4E-424D-9328-C0493E1D66E0}"/>
    <hyperlink ref="H20" r:id="rId35" xr:uid="{316C0F2A-F9BF-4D84-8998-5F9D4EC1A902}"/>
    <hyperlink ref="J4" r:id="rId36" xr:uid="{99FD5ADD-6820-4A7D-9761-C772EBEB00D5}"/>
    <hyperlink ref="J5" r:id="rId37" xr:uid="{64C277EF-FF08-42B6-B826-01F63CF45E92}"/>
    <hyperlink ref="J6" r:id="rId38" xr:uid="{DC6109A3-BC46-4545-89C5-E13AB2476ACC}"/>
    <hyperlink ref="J3" r:id="rId39" xr:uid="{BA5159D1-BF1E-4CA6-9516-E95F8B0385BB}"/>
    <hyperlink ref="J7" r:id="rId40" xr:uid="{C3811D26-25B7-41B3-8D7A-4C4855CD853D}"/>
    <hyperlink ref="J8" r:id="rId41" xr:uid="{A8D1B4A1-870C-4546-880B-2A8878D2F1E3}"/>
    <hyperlink ref="L8" r:id="rId42" xr:uid="{43537B3A-F5D8-4859-B71E-74CA25182346}"/>
    <hyperlink ref="J9" r:id="rId43" xr:uid="{30B92F32-2DB1-4DF2-A44B-AD384494E6C4}"/>
    <hyperlink ref="H10" r:id="rId44" xr:uid="{55754C72-07BA-4F43-AD71-B3824A8CA354}"/>
    <hyperlink ref="J11" r:id="rId45" xr:uid="{2AC4840E-70B8-4CC4-B71E-6E73F81A5B51}"/>
    <hyperlink ref="J15" r:id="rId46" xr:uid="{2CE356B0-AE51-436F-8A48-987B042D7BF1}"/>
    <hyperlink ref="J16" r:id="rId47" xr:uid="{68312C6F-1F29-4BB6-A384-96F0A6799CA0}"/>
    <hyperlink ref="J13" r:id="rId48" xr:uid="{145269B1-6579-40BD-B4D0-1F8D4A90F898}"/>
    <hyperlink ref="H14" r:id="rId49" xr:uid="{3561A5FB-9629-4999-A61F-D51B9E512A5B}"/>
    <hyperlink ref="F19" r:id="rId50" xr:uid="{092BDC64-FDF0-4522-A23A-0E7FAFD37AB1}"/>
    <hyperlink ref="AG2" r:id="rId51" display="12: Pickering" xr:uid="{89EC9D39-0895-4C02-AC9A-5666D74777ED}"/>
    <hyperlink ref="AI2" r:id="rId52" display="14: Bowmont" xr:uid="{81310335-45B1-4D7D-926B-8F47286F442E}"/>
    <hyperlink ref="L4" r:id="rId53" display="Woodland planting" xr:uid="{396A6C24-A0FF-4824-A1FD-7D355F35591A}"/>
    <hyperlink ref="L5" r:id="rId54" display="Woodland planting" xr:uid="{A892A789-BB33-4BA8-A662-945E7A761921}"/>
    <hyperlink ref="L6" r:id="rId55" display="Woodland planting" xr:uid="{D90E7B9D-E8F7-42FC-9B30-D2AAD66D5684}"/>
    <hyperlink ref="L16" r:id="rId56" display="Soil compaction and infiltration" xr:uid="{B70F7CF3-68F7-49FB-A3E3-4938CA6F4BFD}"/>
    <hyperlink ref="N8" r:id="rId57" display="Leaky pond cascade" xr:uid="{0777DB42-1F82-4E0D-8EAC-47AD93534360}"/>
    <hyperlink ref="N2" r:id="rId58" display="Woody dams" xr:uid="{CA16EA62-EBC2-4BDC-ADE2-88274B81EB2C}"/>
    <hyperlink ref="J10" r:id="rId59" display="Filter Soxx" xr:uid="{E71264A8-D52A-4CF1-A174-F17968692A82}"/>
    <hyperlink ref="L9" r:id="rId60" display="Leaky pond" xr:uid="{AD9BE1C7-6C1A-42A9-A09C-B98F43CA19EF}"/>
    <hyperlink ref="L17" r:id="rId61" display="Riverbank restoration" xr:uid="{647EA3C6-ECD9-47C1-B920-225695B70F34}"/>
    <hyperlink ref="L18" r:id="rId62" display="Reconnecting floodplains" xr:uid="{609423D5-48F9-4A75-B08A-A9587258B9C6}"/>
    <hyperlink ref="AI4" r:id="rId63" display="25: Brackenhurst" xr:uid="{5442D251-DB06-4427-9AEB-88D41013EF69}"/>
    <hyperlink ref="AK5" r:id="rId64" display="30: Sussex Flow Initiative" xr:uid="{A99FEBD4-E030-46A5-99C5-3AC486DED0AB}"/>
    <hyperlink ref="F8" r:id="rId65" xr:uid="{F4F5365F-8D4C-4A9F-8918-926EA3F05037}"/>
    <hyperlink ref="AG16" r:id="rId66" display="32: Roe and Ive" xr:uid="{416141B7-27E6-4029-99E7-A38B5075BA8B}"/>
    <hyperlink ref="J17" r:id="rId67" xr:uid="{E87E2174-B3FF-4D8C-AEC2-1BBCE455271E}"/>
    <hyperlink ref="J18" r:id="rId68" xr:uid="{0827ADFC-A54B-4BC4-AC30-15AD2206FAEB}"/>
    <hyperlink ref="AI19" r:id="rId69" display="River Rother" xr:uid="{1F371225-78C3-4866-8E23-F38DD8A38AD1}"/>
    <hyperlink ref="AK19" r:id="rId70" display="River Darent" xr:uid="{78C1AF99-850A-4E1C-A4B8-0A4CB66EDC52}"/>
    <hyperlink ref="F21" r:id="rId71" xr:uid="{67279C94-DBB7-4E3E-A5C7-4A91BE5BAD39}"/>
    <hyperlink ref="K21" r:id="rId72" display="Devon Wildlife Trust - Beavers" xr:uid="{A69A7425-B7DF-46FD-A452-5281F5A501F0}"/>
    <hyperlink ref="AG21" r:id="rId73" xr:uid="{CE42411B-D515-4B29-80FB-2C240707E324}"/>
    <hyperlink ref="H21" r:id="rId74" xr:uid="{30EEF2A4-8540-4853-BAB0-5962B9298575}"/>
    <hyperlink ref="AI21" r:id="rId75" xr:uid="{D92C33FC-5078-4C71-B6C2-D0189DD97616}"/>
    <hyperlink ref="H19" r:id="rId76" xr:uid="{C7B077F7-3567-4AA4-B4B9-FE310C176046}"/>
    <hyperlink ref="AJ4" r:id="rId77" xr:uid="{57102150-B94B-46D7-97A2-F733ED25314C}"/>
    <hyperlink ref="AL4" r:id="rId78" xr:uid="{39119EDF-EE48-4DCA-9060-204945D66734}"/>
    <hyperlink ref="AK8" r:id="rId79" display="30: Sussex Flow Initiative" xr:uid="{CC8BADAA-820E-4687-851F-254B891B4A1F}"/>
    <hyperlink ref="AG19" r:id="rId80" display="River Ravensbourne" xr:uid="{7D1065F3-BA13-48DF-8D0D-97C338427BAE}"/>
  </hyperlinks>
  <pageMargins left="0.7" right="0.7" top="0.75" bottom="0.75" header="0.3" footer="0.3"/>
  <pageSetup orientation="portrait" r:id="rId81"/>
  <tableParts count="1">
    <tablePart r:id="rId8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5"/>
  <sheetViews>
    <sheetView workbookViewId="0">
      <selection activeCell="B11" sqref="B11"/>
    </sheetView>
  </sheetViews>
  <sheetFormatPr defaultRowHeight="14.25" x14ac:dyDescent="0.2"/>
  <cols>
    <col min="1" max="2" width="42.5703125" style="4" customWidth="1"/>
    <col min="3" max="3" width="34.7109375" style="12" customWidth="1"/>
    <col min="4" max="4" width="33.42578125" style="4" customWidth="1"/>
    <col min="5" max="5" width="104" style="4" customWidth="1"/>
    <col min="6" max="16384" width="9.140625" style="4"/>
  </cols>
  <sheetData>
    <row r="1" spans="1:5" s="3" customFormat="1" ht="15" x14ac:dyDescent="0.25">
      <c r="A1" s="3" t="s">
        <v>302</v>
      </c>
      <c r="C1" s="9"/>
    </row>
    <row r="3" spans="1:5" customFormat="1" ht="15" x14ac:dyDescent="0.25">
      <c r="A3" s="5" t="s">
        <v>303</v>
      </c>
      <c r="B3" s="5" t="s">
        <v>309</v>
      </c>
      <c r="C3" s="10" t="s">
        <v>304</v>
      </c>
      <c r="D3" s="5" t="s">
        <v>305</v>
      </c>
      <c r="E3" s="5" t="s">
        <v>306</v>
      </c>
    </row>
    <row r="4" spans="1:5" s="7" customFormat="1" ht="28.5" x14ac:dyDescent="0.2">
      <c r="A4" s="6" t="s">
        <v>319</v>
      </c>
      <c r="B4" s="6" t="s">
        <v>300</v>
      </c>
      <c r="C4" s="11" t="s">
        <v>330</v>
      </c>
      <c r="D4" s="6" t="s">
        <v>318</v>
      </c>
      <c r="E4" s="8" t="s">
        <v>320</v>
      </c>
    </row>
    <row r="5" spans="1:5" s="7" customFormat="1" ht="57" x14ac:dyDescent="0.2">
      <c r="A5" s="6" t="s">
        <v>314</v>
      </c>
      <c r="B5" s="6" t="s">
        <v>313</v>
      </c>
      <c r="C5" s="11">
        <v>2020</v>
      </c>
      <c r="D5" s="6" t="s">
        <v>311</v>
      </c>
      <c r="E5" s="8" t="s">
        <v>312</v>
      </c>
    </row>
    <row r="6" spans="1:5" s="7" customFormat="1" ht="71.25" x14ac:dyDescent="0.2">
      <c r="A6" s="6" t="s">
        <v>338</v>
      </c>
      <c r="B6" s="6" t="s">
        <v>321</v>
      </c>
      <c r="C6" s="11">
        <v>2018</v>
      </c>
      <c r="D6" s="6" t="s">
        <v>323</v>
      </c>
      <c r="E6" s="8" t="s">
        <v>322</v>
      </c>
    </row>
    <row r="7" spans="1:5" s="7" customFormat="1" ht="28.5" x14ac:dyDescent="0.2">
      <c r="A7" s="6" t="s">
        <v>326</v>
      </c>
      <c r="B7" s="6" t="s">
        <v>327</v>
      </c>
      <c r="C7" s="11" t="s">
        <v>330</v>
      </c>
      <c r="D7" s="6" t="s">
        <v>326</v>
      </c>
      <c r="E7" s="8" t="s">
        <v>328</v>
      </c>
    </row>
    <row r="8" spans="1:5" s="7" customFormat="1" x14ac:dyDescent="0.2">
      <c r="A8" s="6" t="s">
        <v>307</v>
      </c>
      <c r="B8" s="6" t="s">
        <v>310</v>
      </c>
      <c r="C8" s="11" t="s">
        <v>330</v>
      </c>
      <c r="D8" s="6" t="s">
        <v>307</v>
      </c>
      <c r="E8" s="8" t="s">
        <v>308</v>
      </c>
    </row>
    <row r="9" spans="1:5" s="7" customFormat="1" ht="28.5" x14ac:dyDescent="0.2">
      <c r="A9" s="6" t="s">
        <v>339</v>
      </c>
      <c r="B9" s="6" t="s">
        <v>331</v>
      </c>
      <c r="C9" s="11">
        <v>2015</v>
      </c>
      <c r="D9" s="6" t="s">
        <v>329</v>
      </c>
      <c r="E9" s="8" t="s">
        <v>332</v>
      </c>
    </row>
    <row r="10" spans="1:5" s="7" customFormat="1" ht="28.5" x14ac:dyDescent="0.2">
      <c r="A10" s="6" t="s">
        <v>336</v>
      </c>
      <c r="B10" s="6" t="s">
        <v>335</v>
      </c>
      <c r="C10" s="11">
        <v>2015</v>
      </c>
      <c r="D10" s="6" t="s">
        <v>336</v>
      </c>
      <c r="E10" s="8" t="s">
        <v>337</v>
      </c>
    </row>
    <row r="11" spans="1:5" s="7" customFormat="1" ht="28.5" x14ac:dyDescent="0.2">
      <c r="A11" s="6" t="s">
        <v>333</v>
      </c>
      <c r="B11" s="13" t="s">
        <v>365</v>
      </c>
      <c r="C11" s="11">
        <v>2011</v>
      </c>
      <c r="D11" s="6" t="s">
        <v>323</v>
      </c>
      <c r="E11" s="8" t="s">
        <v>334</v>
      </c>
    </row>
    <row r="12" spans="1:5" s="7" customFormat="1" x14ac:dyDescent="0.2">
      <c r="A12" s="6" t="s">
        <v>343</v>
      </c>
      <c r="B12" s="6" t="s">
        <v>342</v>
      </c>
      <c r="C12" s="11" t="s">
        <v>330</v>
      </c>
      <c r="D12" s="6" t="s">
        <v>341</v>
      </c>
      <c r="E12" s="8" t="s">
        <v>340</v>
      </c>
    </row>
    <row r="13" spans="1:5" s="7" customFormat="1" ht="28.5" x14ac:dyDescent="0.2">
      <c r="A13" s="6" t="s">
        <v>315</v>
      </c>
      <c r="B13" s="6" t="s">
        <v>316</v>
      </c>
      <c r="C13" s="11" t="s">
        <v>330</v>
      </c>
      <c r="D13" s="6" t="s">
        <v>315</v>
      </c>
      <c r="E13" s="8" t="s">
        <v>317</v>
      </c>
    </row>
    <row r="14" spans="1:5" s="7" customFormat="1" ht="28.5" x14ac:dyDescent="0.2">
      <c r="A14" s="6" t="s">
        <v>324</v>
      </c>
      <c r="B14" s="6" t="s">
        <v>344</v>
      </c>
      <c r="C14" s="11" t="s">
        <v>330</v>
      </c>
      <c r="D14" s="6" t="s">
        <v>324</v>
      </c>
      <c r="E14" s="8" t="s">
        <v>325</v>
      </c>
    </row>
    <row r="15" spans="1:5" s="7" customFormat="1" ht="28.5" x14ac:dyDescent="0.2">
      <c r="A15" s="6" t="s">
        <v>346</v>
      </c>
      <c r="B15" s="6" t="s">
        <v>344</v>
      </c>
      <c r="C15" s="11" t="s">
        <v>330</v>
      </c>
      <c r="D15" s="6" t="s">
        <v>346</v>
      </c>
      <c r="E15" s="8" t="s">
        <v>345</v>
      </c>
    </row>
    <row r="16" spans="1:5" s="7" customFormat="1" ht="28.5" x14ac:dyDescent="0.2">
      <c r="A16" s="6" t="s">
        <v>347</v>
      </c>
      <c r="B16" s="13" t="s">
        <v>364</v>
      </c>
      <c r="C16" s="11">
        <v>2019</v>
      </c>
      <c r="D16" s="6" t="s">
        <v>347</v>
      </c>
      <c r="E16" s="8" t="s">
        <v>348</v>
      </c>
    </row>
    <row r="17" spans="1:5" s="7" customFormat="1" ht="42.75" x14ac:dyDescent="0.2">
      <c r="A17" s="6" t="s">
        <v>352</v>
      </c>
      <c r="B17" s="6" t="s">
        <v>349</v>
      </c>
      <c r="C17" s="11">
        <v>2020</v>
      </c>
      <c r="D17" s="6" t="s">
        <v>350</v>
      </c>
      <c r="E17" s="8" t="s">
        <v>351</v>
      </c>
    </row>
    <row r="18" spans="1:5" s="7" customFormat="1" ht="28.5" x14ac:dyDescent="0.2">
      <c r="A18" s="6" t="s">
        <v>353</v>
      </c>
      <c r="B18" s="6" t="s">
        <v>355</v>
      </c>
      <c r="C18" s="11" t="s">
        <v>330</v>
      </c>
      <c r="D18" s="6" t="s">
        <v>353</v>
      </c>
      <c r="E18" s="8" t="s">
        <v>354</v>
      </c>
    </row>
    <row r="19" spans="1:5" s="7" customFormat="1" ht="42.75" x14ac:dyDescent="0.2">
      <c r="A19" s="13" t="s">
        <v>356</v>
      </c>
      <c r="B19" s="13" t="s">
        <v>363</v>
      </c>
      <c r="C19" s="11">
        <v>2016</v>
      </c>
      <c r="D19" s="6" t="s">
        <v>350</v>
      </c>
      <c r="E19" s="8" t="s">
        <v>357</v>
      </c>
    </row>
    <row r="20" spans="1:5" s="7" customFormat="1" ht="42.75" x14ac:dyDescent="0.2">
      <c r="A20" s="13" t="s">
        <v>358</v>
      </c>
      <c r="B20" s="13" t="s">
        <v>359</v>
      </c>
      <c r="C20" s="11">
        <v>2018</v>
      </c>
      <c r="D20" s="13" t="s">
        <v>360</v>
      </c>
      <c r="E20" s="8" t="s">
        <v>372</v>
      </c>
    </row>
    <row r="21" spans="1:5" s="7" customFormat="1" ht="42.75" x14ac:dyDescent="0.2">
      <c r="A21" s="13" t="s">
        <v>361</v>
      </c>
      <c r="B21" s="13" t="s">
        <v>362</v>
      </c>
      <c r="C21" s="11">
        <v>2019</v>
      </c>
      <c r="D21" s="13" t="s">
        <v>366</v>
      </c>
      <c r="E21" s="8" t="s">
        <v>367</v>
      </c>
    </row>
    <row r="22" spans="1:5" s="7" customFormat="1" ht="42.75" x14ac:dyDescent="0.2">
      <c r="A22" s="13" t="s">
        <v>371</v>
      </c>
      <c r="B22" s="13" t="s">
        <v>368</v>
      </c>
      <c r="C22" s="11">
        <v>2019</v>
      </c>
      <c r="D22" s="13" t="s">
        <v>360</v>
      </c>
      <c r="E22" s="8" t="s">
        <v>369</v>
      </c>
    </row>
    <row r="23" spans="1:5" s="7" customFormat="1" ht="28.5" x14ac:dyDescent="0.2">
      <c r="A23" s="13" t="s">
        <v>370</v>
      </c>
      <c r="B23" s="13" t="s">
        <v>374</v>
      </c>
      <c r="C23" s="11">
        <v>2020</v>
      </c>
      <c r="D23" s="13" t="s">
        <v>373</v>
      </c>
      <c r="E23" s="8" t="s">
        <v>348</v>
      </c>
    </row>
    <row r="24" spans="1:5" s="7" customFormat="1" ht="42.75" x14ac:dyDescent="0.2">
      <c r="A24" s="13" t="s">
        <v>375</v>
      </c>
      <c r="B24" s="13" t="s">
        <v>377</v>
      </c>
      <c r="C24" s="11">
        <v>2019</v>
      </c>
      <c r="D24" s="13" t="s">
        <v>360</v>
      </c>
      <c r="E24" s="8" t="s">
        <v>376</v>
      </c>
    </row>
    <row r="25" spans="1:5" s="7" customFormat="1" ht="28.5" x14ac:dyDescent="0.2">
      <c r="A25" s="13" t="s">
        <v>379</v>
      </c>
      <c r="B25" s="13" t="s">
        <v>378</v>
      </c>
      <c r="C25" s="11">
        <v>2019</v>
      </c>
      <c r="D25" s="13" t="s">
        <v>381</v>
      </c>
      <c r="E25" s="8" t="s">
        <v>380</v>
      </c>
    </row>
  </sheetData>
  <sheetProtection algorithmName="SHA-512" hashValue="nZhyaihWiufG9EQVgGo43ZvxZNY6cfZGd+L9TnfTJfQCo2cGgtLXZW23T6Iq9DxpYuPAbL0jcOUMr6/UFP+C4g==" saltValue="/Xy3PIB+i2aOcZrtXoJj+Q==" spinCount="100000" sheet="1" objects="1" scenarios="1"/>
  <hyperlinks>
    <hyperlink ref="E5" r:id="rId1" xr:uid="{4BF2742D-01B8-4A79-9742-FC7198DDAAA1}"/>
    <hyperlink ref="E13" r:id="rId2" xr:uid="{E7596B95-928F-4DDD-AA32-DF8EA1798CBF}"/>
    <hyperlink ref="E4" r:id="rId3" xr:uid="{21217778-B0F4-4714-B38C-4079BF93E5E3}"/>
    <hyperlink ref="E6" r:id="rId4" xr:uid="{10DB2C29-AAE2-464E-8DE6-B339C543BF2C}"/>
    <hyperlink ref="E14" r:id="rId5" xr:uid="{4459007B-3B73-4A4C-B0FA-0ADFEE182141}"/>
    <hyperlink ref="E7" r:id="rId6" xr:uid="{CACB4886-3A9A-467E-953E-5ACEE719F200}"/>
    <hyperlink ref="E9" r:id="rId7" xr:uid="{7BAC4AF1-CD43-492A-8D65-ED5F711C5F31}"/>
    <hyperlink ref="E8" r:id="rId8" xr:uid="{83E5585A-6C55-4F74-9C7E-BDACE5B3496E}"/>
    <hyperlink ref="B18" r:id="rId9" location=":~:text=Regional%20projects-,Hills%20to%20Levels,increase%20resilience%20on%20the%20floodplain." display=":~:text=Regional%20projects-,Hills%20to%20Levels,increase%20resilience%20on%20the%20floodplain." xr:uid="{088526A9-E4D0-4B10-95C5-D80F75D6F1A9}"/>
    <hyperlink ref="E24" r:id="rId10" xr:uid="{2573BC88-F172-4BEF-ACFC-682C0A70936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150"/>
  <sheetViews>
    <sheetView tabSelected="1" workbookViewId="0">
      <pane ySplit="2" topLeftCell="A3" activePane="bottomLeft" state="frozen"/>
      <selection pane="bottomLeft" activeCell="D2" sqref="D2:F2"/>
    </sheetView>
  </sheetViews>
  <sheetFormatPr defaultRowHeight="14.25" x14ac:dyDescent="0.2"/>
  <cols>
    <col min="1" max="1" width="45.42578125" style="16" customWidth="1"/>
    <col min="2" max="3" width="9.140625" style="16"/>
    <col min="4" max="4" width="20.7109375" style="16" customWidth="1"/>
    <col min="5" max="5" width="1.85546875" style="16" customWidth="1"/>
    <col min="6" max="6" width="20.7109375" style="16" customWidth="1"/>
    <col min="7" max="7" width="1.85546875" style="16" customWidth="1"/>
    <col min="8" max="8" width="20.7109375" style="16" customWidth="1"/>
    <col min="9" max="9" width="1.85546875" style="16" customWidth="1"/>
    <col min="10" max="10" width="20.7109375" style="16" customWidth="1"/>
    <col min="11" max="11" width="1.85546875" style="16" customWidth="1"/>
    <col min="12" max="13" width="20.7109375" style="16" customWidth="1"/>
    <col min="14" max="14" width="1.85546875" style="16" customWidth="1"/>
    <col min="15" max="15" width="20.7109375" style="16" customWidth="1"/>
    <col min="16" max="16" width="1.85546875" style="16" customWidth="1"/>
    <col min="17" max="17" width="20.7109375" style="16" customWidth="1"/>
    <col min="18" max="18" width="1.85546875" style="16" customWidth="1"/>
    <col min="19" max="19" width="20.7109375" style="16" customWidth="1"/>
    <col min="20" max="16384" width="9.140625" style="16"/>
  </cols>
  <sheetData>
    <row r="1" spans="1:19" ht="44.25" x14ac:dyDescent="0.55000000000000004">
      <c r="A1" s="36" t="s">
        <v>452</v>
      </c>
      <c r="B1" s="36"/>
      <c r="C1" s="36"/>
      <c r="D1" s="36"/>
      <c r="E1" s="36"/>
      <c r="F1" s="36"/>
      <c r="G1" s="36"/>
      <c r="H1" s="36"/>
      <c r="I1" s="36"/>
      <c r="J1" s="36"/>
      <c r="K1" s="36"/>
      <c r="L1" s="36"/>
    </row>
    <row r="2" spans="1:19" ht="57.75" customHeight="1" x14ac:dyDescent="0.55000000000000004">
      <c r="A2" s="35" t="s">
        <v>477</v>
      </c>
      <c r="B2" s="35"/>
      <c r="C2" s="35"/>
      <c r="D2" s="37" t="s">
        <v>559</v>
      </c>
      <c r="E2" s="37"/>
      <c r="F2" s="37"/>
      <c r="G2" s="34"/>
      <c r="H2" s="34"/>
      <c r="I2" s="34"/>
      <c r="J2" s="34"/>
      <c r="K2" s="34"/>
      <c r="L2" s="34"/>
    </row>
    <row r="3" spans="1:19" ht="72.75" customHeight="1" x14ac:dyDescent="0.25">
      <c r="D3" s="17" t="s">
        <v>436</v>
      </c>
      <c r="E3" s="17"/>
      <c r="F3" s="17"/>
      <c r="G3" s="17"/>
      <c r="H3" s="17"/>
      <c r="I3" s="17"/>
      <c r="J3" s="17"/>
      <c r="K3" s="18"/>
      <c r="L3" s="18"/>
      <c r="M3" s="18"/>
      <c r="N3" s="18"/>
      <c r="O3" s="18"/>
      <c r="P3" s="18"/>
      <c r="Q3" s="18"/>
      <c r="R3" s="18"/>
      <c r="S3" s="18"/>
    </row>
    <row r="4" spans="1:19" ht="45" x14ac:dyDescent="0.2">
      <c r="D4" s="19" t="s">
        <v>437</v>
      </c>
      <c r="E4" s="19"/>
      <c r="F4" s="19" t="s">
        <v>438</v>
      </c>
      <c r="G4" s="19"/>
      <c r="H4" s="19" t="s">
        <v>439</v>
      </c>
      <c r="I4" s="19"/>
      <c r="J4" s="19" t="s">
        <v>441</v>
      </c>
      <c r="K4" s="19"/>
    </row>
    <row r="5" spans="1:19" s="20" customFormat="1" ht="67.5" customHeight="1" x14ac:dyDescent="0.25">
      <c r="D5" s="21" t="str">
        <f>IF(VLOOKUP(D2,'NFM measures'!A2:AM21,2,FALSE)="","",VLOOKUP(D2,'NFM measures'!A2:AM21,2,FALSE))</f>
        <v>Soil and land management</v>
      </c>
      <c r="E5" s="21"/>
      <c r="F5" s="21" t="str">
        <f>IF(VLOOKUP(D2,'NFM measures'!A2:AM21,3,FALSE)="","",VLOOKUP(D2,'NFM measures'!A2:AM21,3,FALSE))</f>
        <v>Flood layer (all solutions) aggregated to fields to rank which are most important for better management</v>
      </c>
      <c r="G5" s="21"/>
      <c r="H5" s="21" t="str">
        <f>IF(VLOOKUP(D2,'NFM measures'!A2:AM21,4,FALSE)="","",VLOOKUP(D2,'NFM measures'!A2:AM21,4,FALSE))</f>
        <v>Soil husbandary advice</v>
      </c>
      <c r="I5" s="21"/>
      <c r="J5" s="21" t="str">
        <f>IF(VLOOKUP(D2,'NFM measures'!A2:AM21,5,FALSE)="","",VLOOKUP(D2,'NFM measures'!A2:AM21,5,FALSE))</f>
        <v>Winter cover crops</v>
      </c>
      <c r="K5" s="22"/>
    </row>
    <row r="6" spans="1:19" ht="43.5" customHeight="1" x14ac:dyDescent="0.35">
      <c r="D6" s="23" t="s">
        <v>442</v>
      </c>
      <c r="E6" s="23"/>
      <c r="F6" s="23"/>
      <c r="G6" s="23"/>
      <c r="H6" s="23"/>
      <c r="I6" s="23"/>
      <c r="J6" s="23"/>
      <c r="K6" s="23"/>
      <c r="L6" s="23"/>
    </row>
    <row r="7" spans="1:19" ht="15" thickBot="1" x14ac:dyDescent="0.25"/>
    <row r="8" spans="1:19" ht="76.5" customHeight="1" thickTop="1" thickBot="1" x14ac:dyDescent="0.25">
      <c r="D8" s="24" t="str">
        <f>IF(HYPERLINK(VLOOKUP(D2,'NFM measures'!A2:AM21,7,FALSE),VLOOKUP(D2,'NFM measures'!A2:AM21,6,FALSE))=0,"",HYPERLINK(VLOOKUP(D2,'NFM measures'!A2:AM21,7,FALSE),VLOOKUP(D2,'NFM measures'!A2:AM21,6,FALSE)))</f>
        <v>WWNP Soil and land management</v>
      </c>
      <c r="E8" s="22"/>
      <c r="F8" s="24" t="str">
        <f>IF(HYPERLINK(VLOOKUP(D2,'NFM measures'!A2:AM21,9,FALSE),VLOOKUP(D2,'NFM measures'!A2:AM21,8,FALSE))=0,"",HYPERLINK(VLOOKUP(D2,'NFM measures'!A2:AM21,9,FALSE),VLOOKUP(D2,'NFM measures'!A2:AM21,8,FALSE)))</f>
        <v>YDNPA Winter cover crops</v>
      </c>
      <c r="G8" s="22"/>
      <c r="H8" s="24" t="str">
        <f>IF(HYPERLINK(VLOOKUP(D2,'NFM measures'!A2:AM21,11,FALSE),VLOOKUP(D2,'NFM measures'!A2:AM21,10,FALSE))=0,"",HYPERLINK(VLOOKUP(D2,'NFM measures'!A2:AM21,11,FALSE),VLOOKUP(D2,'NFM measures'!A2:AM21,10,FALSE)))</f>
        <v>H2L Soil husbandary advice</v>
      </c>
      <c r="I8" s="22"/>
      <c r="J8" s="24" t="str">
        <f>IF(HYPERLINK(VLOOKUP(D2,'NFM measures'!A2:AM21,13,FALSE),VLOOKUP(D2,'NFM measures'!A2:AM21,12,FALSE))=0,"",HYPERLINK(VLOOKUP(D2,'NFM measures'!A2:AM21,13,FALSE),VLOOKUP(D2,'NFM measures'!A2:AM21,12,FALSE)))</f>
        <v/>
      </c>
      <c r="K8" s="22"/>
      <c r="L8" s="24" t="str">
        <f>IF(HYPERLINK(VLOOKUP(D2,'NFM measures'!A2:AM21,15,FALSE),VLOOKUP(D2,'NFM measures'!A2:AM21,14,FALSE))=0,"",HYPERLINK(VLOOKUP(D2,'NFM measures'!A2:AM21,15,FALSE),VLOOKUP(D2,'NFM measures'!A2:AM21,14,FALSE)))</f>
        <v/>
      </c>
    </row>
    <row r="9" spans="1:19" ht="15" thickTop="1" x14ac:dyDescent="0.2"/>
    <row r="10" spans="1:19" ht="43.5" customHeight="1" x14ac:dyDescent="0.35">
      <c r="D10" s="23" t="s">
        <v>478</v>
      </c>
      <c r="E10" s="23"/>
      <c r="F10" s="23"/>
      <c r="G10" s="23"/>
      <c r="H10" s="23"/>
      <c r="I10" s="23"/>
      <c r="J10" s="23"/>
      <c r="K10" s="23"/>
      <c r="L10" s="23"/>
    </row>
    <row r="11" spans="1:19" ht="15" thickBot="1" x14ac:dyDescent="0.25"/>
    <row r="12" spans="1:19" ht="76.5" customHeight="1" thickTop="1" thickBot="1" x14ac:dyDescent="0.25">
      <c r="D12" s="24" t="str">
        <f>IF(HYPERLINK(VLOOKUP(D2,'NFM measures'!A2:AM21,34,FALSE),VLOOKUP(D2,'NFM measures'!A2:AM21,33,FALSE))=0,"",HYPERLINK(VLOOKUP(D2,'NFM measures'!A2:AM21,34,FALSE),VLOOKUP(D2,'NFM measures'!A2:AM21,33,FALSE)))</f>
        <v/>
      </c>
      <c r="E12" s="22"/>
      <c r="F12" s="24" t="str">
        <f>IF(HYPERLINK(VLOOKUP(D2,'NFM measures'!A2:AM21,36,FALSE),VLOOKUP(D2,'NFM measures'!A2:AM21,35,FALSE))=0,"",HYPERLINK(VLOOKUP(D2,'NFM measures'!A2:AM21,36,FALSE),VLOOKUP(D2,'NFM measures'!A2:AM21,35,FALSE)))</f>
        <v/>
      </c>
      <c r="G12" s="22"/>
      <c r="H12" s="24" t="str">
        <f>IF(HYPERLINK(VLOOKUP(D2,'NFM measures'!A2:AM21,38,FALSE),VLOOKUP(D2,'NFM measures'!A2:AM21,37,FALSE))=0,"",HYPERLINK(VLOOKUP(D2,'NFM measures'!A2:AM21,38,FALSE),VLOOKUP(D2,'NFM measures'!A2:AM21,37,FALSE)))</f>
        <v/>
      </c>
      <c r="I12" s="22"/>
      <c r="J12" s="24" t="str">
        <f>IF(HYPERLINK(VLOOKUP(D2,'NFM measures'!A2:AN21,40,FALSE),VLOOKUP(D2,'NFM measures'!A2:AN21,39,FALSE))=0,"",HYPERLINK(VLOOKUP(D2,'NFM measures'!A2:AN21,40,FALSE),VLOOKUP(D2,'NFM measures'!A2:AN21,39,FALSE)))</f>
        <v/>
      </c>
      <c r="K12" s="22"/>
      <c r="L12" s="25"/>
    </row>
    <row r="13" spans="1:19" ht="15" thickTop="1" x14ac:dyDescent="0.2"/>
    <row r="14" spans="1:19" s="27" customFormat="1" ht="43.5" customHeight="1" x14ac:dyDescent="0.25">
      <c r="A14" s="26" t="s">
        <v>454</v>
      </c>
      <c r="B14" s="26"/>
      <c r="C14" s="26"/>
      <c r="D14" s="26"/>
      <c r="E14" s="26"/>
      <c r="F14" s="26"/>
      <c r="G14" s="26"/>
      <c r="H14" s="26"/>
      <c r="I14" s="26"/>
    </row>
    <row r="15" spans="1:19" s="27" customFormat="1" ht="57" customHeight="1" x14ac:dyDescent="0.25">
      <c r="A15" s="27" t="s">
        <v>454</v>
      </c>
      <c r="B15" s="28" t="str">
        <f>VLOOKUP(D2,'NFM measures'!A2:AM21,16,FALSE)</f>
        <v>Planting of a crop on arable land during the winter that is removed before spring sowing.  This reduces soil loss and slows flow.  Reducing stocking density on grassland can have a similar impact.</v>
      </c>
      <c r="C15" s="28"/>
      <c r="D15" s="28"/>
      <c r="E15" s="28"/>
      <c r="F15" s="28"/>
      <c r="G15" s="28"/>
      <c r="H15" s="28"/>
      <c r="I15" s="28"/>
      <c r="J15" s="28"/>
      <c r="K15" s="28"/>
      <c r="L15" s="28"/>
      <c r="M15" s="28"/>
    </row>
    <row r="16" spans="1:19" s="27" customFormat="1" x14ac:dyDescent="0.25"/>
    <row r="17" spans="1:19" s="27" customFormat="1" ht="57" customHeight="1" x14ac:dyDescent="0.25">
      <c r="A17" s="27" t="s">
        <v>455</v>
      </c>
      <c r="B17" s="28" t="str">
        <f>VLOOKUP(D2,'NFM measures'!A2:AM21,17,FALSE)</f>
        <v>Although, locally these measures can have an impact there is little evidence that there is a significant effect across a catchment.  Evidence does suggest that intensively managed grassland doesn't hold as much water as unimproved, lightly grazed grassland.</v>
      </c>
      <c r="C17" s="28"/>
      <c r="D17" s="28"/>
      <c r="E17" s="28"/>
      <c r="F17" s="28"/>
      <c r="G17" s="28"/>
      <c r="H17" s="28"/>
      <c r="I17" s="28"/>
      <c r="J17" s="28"/>
      <c r="K17" s="28"/>
      <c r="L17" s="28"/>
      <c r="M17" s="28"/>
    </row>
    <row r="18" spans="1:19" s="27" customFormat="1" ht="43.5" customHeight="1" x14ac:dyDescent="0.25">
      <c r="A18" s="26" t="s">
        <v>570</v>
      </c>
      <c r="B18" s="26"/>
      <c r="C18" s="26"/>
      <c r="D18" s="26"/>
      <c r="E18" s="26"/>
      <c r="F18" s="26"/>
      <c r="G18" s="26"/>
      <c r="H18" s="26"/>
      <c r="I18" s="26"/>
    </row>
    <row r="19" spans="1:19" s="27" customFormat="1" ht="28.5" customHeight="1" x14ac:dyDescent="0.25">
      <c r="A19" s="29" t="s">
        <v>456</v>
      </c>
      <c r="B19" s="30" t="str">
        <f>VLOOKUP(D2,'NFM measures'!A2:AM21,18,FALSE)</f>
        <v>Minimal</v>
      </c>
      <c r="C19" s="30"/>
      <c r="D19" s="30"/>
      <c r="E19" s="30"/>
      <c r="F19" s="30"/>
      <c r="G19" s="30"/>
      <c r="H19" s="30"/>
      <c r="I19" s="30"/>
      <c r="J19" s="30"/>
      <c r="K19" s="30"/>
      <c r="L19" s="30"/>
      <c r="M19" s="30"/>
      <c r="S19" s="31"/>
    </row>
    <row r="20" spans="1:19" s="27" customFormat="1" x14ac:dyDescent="0.25"/>
    <row r="21" spans="1:19" s="27" customFormat="1" x14ac:dyDescent="0.25">
      <c r="A21" s="29" t="s">
        <v>457</v>
      </c>
      <c r="B21" s="32" t="str">
        <f>IF(VLOOKUP(D2,'NFM measures'!A2:AM21,21,FALSE)=0,"",VLOOKUP(D2,'NFM measures'!A2:AM21,21,FALSE))</f>
        <v>Not needed</v>
      </c>
      <c r="C21" s="32"/>
      <c r="D21" s="32"/>
      <c r="E21" s="32"/>
      <c r="F21" s="32"/>
      <c r="G21" s="32"/>
      <c r="H21" s="32"/>
      <c r="I21" s="32"/>
      <c r="J21" s="32"/>
      <c r="K21" s="32"/>
      <c r="L21" s="32"/>
      <c r="M21" s="32"/>
    </row>
    <row r="22" spans="1:19" s="27" customFormat="1" x14ac:dyDescent="0.25"/>
    <row r="23" spans="1:19" s="27" customFormat="1" ht="28.5" customHeight="1" x14ac:dyDescent="0.25">
      <c r="A23" s="29" t="s">
        <v>280</v>
      </c>
      <c r="B23" s="28" t="str">
        <f>IF(VLOOKUP(D2,'NFM measures'!A2:AM21,22,FALSE)=0,"",VLOOKUP(D2,'NFM measures'!A2:AM21,22,FALSE))</f>
        <v>Low likelihood of impact</v>
      </c>
      <c r="C23" s="28"/>
      <c r="D23" s="28"/>
      <c r="E23" s="28"/>
      <c r="F23" s="28"/>
      <c r="G23" s="28"/>
      <c r="H23" s="28"/>
      <c r="I23" s="28"/>
      <c r="J23" s="28"/>
      <c r="K23" s="28"/>
      <c r="L23" s="28"/>
      <c r="M23" s="28"/>
    </row>
    <row r="24" spans="1:19" s="27" customFormat="1" x14ac:dyDescent="0.25"/>
    <row r="25" spans="1:19" s="27" customFormat="1" x14ac:dyDescent="0.25">
      <c r="A25" s="27" t="s">
        <v>460</v>
      </c>
      <c r="B25" s="32" t="str">
        <f>IF(VLOOKUP(D2,'NFM measures'!A2:AM21,23,FALSE)=0,"",VLOOKUP(D2,'NFM measures'!A2:AM21,23,FALSE))</f>
        <v>None</v>
      </c>
      <c r="C25" s="32"/>
      <c r="D25" s="32"/>
      <c r="E25" s="32"/>
      <c r="F25" s="32"/>
      <c r="G25" s="32"/>
      <c r="H25" s="32"/>
      <c r="I25" s="32"/>
      <c r="J25" s="32"/>
      <c r="K25" s="32"/>
      <c r="L25" s="32"/>
      <c r="M25" s="32"/>
    </row>
    <row r="26" spans="1:19" s="27" customFormat="1" ht="43.5" customHeight="1" x14ac:dyDescent="0.25">
      <c r="A26" s="26" t="s">
        <v>571</v>
      </c>
      <c r="B26" s="26"/>
      <c r="C26" s="26"/>
      <c r="D26" s="26"/>
      <c r="E26" s="26"/>
      <c r="F26" s="26"/>
      <c r="G26" s="26"/>
      <c r="H26" s="26"/>
      <c r="I26" s="26"/>
    </row>
    <row r="27" spans="1:19" s="27" customFormat="1" ht="29.1" customHeight="1" x14ac:dyDescent="0.25">
      <c r="A27" s="29" t="s">
        <v>18</v>
      </c>
      <c r="B27" s="30" t="str">
        <f>VLOOKUP(D2,'NFM measures'!A2:AM21,24,FALSE)</f>
        <v>May be of some benefits to have cover crop.  The benefits of a more extensive grazing regime to numerous species groups are well documented</v>
      </c>
      <c r="C27" s="30"/>
      <c r="D27" s="30"/>
      <c r="E27" s="30"/>
      <c r="F27" s="30"/>
      <c r="G27" s="30"/>
      <c r="H27" s="30"/>
      <c r="I27" s="30"/>
      <c r="J27" s="30"/>
      <c r="K27" s="30"/>
      <c r="L27" s="30"/>
      <c r="M27" s="30"/>
    </row>
    <row r="28" spans="1:19" s="27" customFormat="1" x14ac:dyDescent="0.25"/>
    <row r="29" spans="1:19" s="27" customFormat="1" x14ac:dyDescent="0.25">
      <c r="A29" s="29" t="s">
        <v>19</v>
      </c>
      <c r="B29" s="32" t="str">
        <f>VLOOKUP(D2,'NFM measures'!A2:AM21,25,FALSE)</f>
        <v>Reduced nitrates, phosphates and sediment load in water</v>
      </c>
      <c r="C29" s="32"/>
      <c r="D29" s="32"/>
      <c r="E29" s="32"/>
      <c r="F29" s="32"/>
      <c r="G29" s="32"/>
      <c r="H29" s="32"/>
      <c r="I29" s="32"/>
      <c r="J29" s="32"/>
      <c r="K29" s="32"/>
      <c r="L29" s="32"/>
      <c r="M29" s="32"/>
    </row>
    <row r="30" spans="1:19" s="27" customFormat="1" x14ac:dyDescent="0.25"/>
    <row r="31" spans="1:19" s="27" customFormat="1" ht="14.45" customHeight="1" x14ac:dyDescent="0.25">
      <c r="A31" s="29" t="s">
        <v>20</v>
      </c>
      <c r="B31" s="30" t="str">
        <f>VLOOKUP(D2,'NFM measures'!A2:AM21,26,FALSE)</f>
        <v>Small benefit in storing carbon in soil</v>
      </c>
      <c r="C31" s="30"/>
      <c r="D31" s="30"/>
      <c r="E31" s="30"/>
      <c r="F31" s="30"/>
      <c r="G31" s="30"/>
      <c r="H31" s="30"/>
      <c r="I31" s="30"/>
      <c r="J31" s="30"/>
      <c r="K31" s="30"/>
      <c r="L31" s="30"/>
      <c r="M31" s="30"/>
    </row>
    <row r="32" spans="1:19" s="27" customFormat="1" x14ac:dyDescent="0.25"/>
    <row r="33" spans="1:13" s="27" customFormat="1" x14ac:dyDescent="0.25">
      <c r="A33" s="27" t="s">
        <v>21</v>
      </c>
      <c r="B33" s="32" t="str">
        <f>VLOOKUP(D2,'NFM measures'!A2:AM21,27,FALSE)</f>
        <v>A nitrogen fixing cover crop can improve the ferrtility of the soil.  May improve soil structure</v>
      </c>
      <c r="C33" s="32"/>
      <c r="D33" s="32"/>
      <c r="E33" s="32"/>
      <c r="F33" s="32"/>
      <c r="G33" s="32"/>
      <c r="H33" s="32"/>
      <c r="I33" s="32"/>
      <c r="J33" s="32"/>
      <c r="K33" s="32"/>
      <c r="L33" s="32"/>
      <c r="M33" s="32"/>
    </row>
    <row r="34" spans="1:13" s="27" customFormat="1" ht="43.5" customHeight="1" x14ac:dyDescent="0.25">
      <c r="A34" s="26" t="s">
        <v>572</v>
      </c>
      <c r="B34" s="26"/>
      <c r="C34" s="26"/>
      <c r="D34" s="26"/>
      <c r="E34" s="26"/>
      <c r="F34" s="26"/>
      <c r="G34" s="26"/>
      <c r="H34" s="26"/>
      <c r="I34" s="26"/>
    </row>
    <row r="35" spans="1:13" s="27" customFormat="1" x14ac:dyDescent="0.25">
      <c r="A35" s="29" t="s">
        <v>23</v>
      </c>
      <c r="B35" s="32" t="str">
        <f>VLOOKUP(D2,'NFM measures'!A2:AM21,29,FALSE)</f>
        <v>Sown in late autumn and ploughed in and removed before spring sowing</v>
      </c>
      <c r="C35" s="32"/>
      <c r="D35" s="32"/>
      <c r="E35" s="32"/>
      <c r="F35" s="32"/>
      <c r="G35" s="32"/>
      <c r="H35" s="32"/>
      <c r="I35" s="32"/>
      <c r="J35" s="32"/>
      <c r="K35" s="32"/>
      <c r="L35" s="32"/>
      <c r="M35" s="32"/>
    </row>
    <row r="36" spans="1:13" s="27" customFormat="1" x14ac:dyDescent="0.25"/>
    <row r="37" spans="1:13" s="27" customFormat="1" x14ac:dyDescent="0.25">
      <c r="A37" s="29" t="s">
        <v>24</v>
      </c>
      <c r="B37" s="32" t="str">
        <f>VLOOKUP(D2,'NFM measures'!A2:AM21,30,FALSE)</f>
        <v>Temporary</v>
      </c>
      <c r="C37" s="32"/>
      <c r="D37" s="32"/>
      <c r="E37" s="32"/>
      <c r="F37" s="32"/>
      <c r="G37" s="32"/>
      <c r="H37" s="32"/>
      <c r="I37" s="32"/>
      <c r="J37" s="32"/>
      <c r="K37" s="32"/>
      <c r="L37" s="32"/>
      <c r="M37" s="32"/>
    </row>
    <row r="38" spans="1:13" s="27" customFormat="1" x14ac:dyDescent="0.25"/>
    <row r="39" spans="1:13" s="27" customFormat="1" x14ac:dyDescent="0.25">
      <c r="A39" s="27" t="s">
        <v>25</v>
      </c>
      <c r="B39" s="32" t="str">
        <f>VLOOKUP(D2,'NFM measures'!A2:AM21,31,FALSE)</f>
        <v>Minimal</v>
      </c>
      <c r="C39" s="32"/>
      <c r="D39" s="32"/>
      <c r="E39" s="32"/>
      <c r="F39" s="32"/>
      <c r="G39" s="32"/>
      <c r="H39" s="32"/>
      <c r="I39" s="32"/>
      <c r="J39" s="32"/>
      <c r="K39" s="32"/>
      <c r="L39" s="32"/>
      <c r="M39" s="32"/>
    </row>
    <row r="40" spans="1:13" s="27" customFormat="1" x14ac:dyDescent="0.25"/>
    <row r="41" spans="1:13" s="27" customFormat="1" x14ac:dyDescent="0.25">
      <c r="A41" s="29" t="s">
        <v>458</v>
      </c>
      <c r="B41" s="32" t="str">
        <f>VLOOKUP(D2,'NFM measures'!A2:AM21,19,FALSE)</f>
        <v>Medium</v>
      </c>
      <c r="C41" s="32"/>
      <c r="D41" s="32"/>
      <c r="E41" s="32"/>
      <c r="F41" s="32"/>
      <c r="G41" s="33"/>
      <c r="H41" s="33"/>
      <c r="I41" s="33"/>
      <c r="J41" s="33"/>
      <c r="K41" s="33"/>
      <c r="L41" s="33"/>
      <c r="M41" s="33"/>
    </row>
    <row r="42" spans="1:13" s="27" customFormat="1" x14ac:dyDescent="0.25"/>
    <row r="43" spans="1:13" s="27" customFormat="1" x14ac:dyDescent="0.25">
      <c r="A43" s="29" t="s">
        <v>459</v>
      </c>
      <c r="B43" s="32" t="str">
        <f>IF(VLOOKUP(D2,'NFM measures'!A2:AM21,20,FALSE)=0,"",VLOOKUP(D2,'NFM measures'!A2:AM21,20,FALSE))</f>
        <v>Low</v>
      </c>
      <c r="C43" s="32"/>
      <c r="D43" s="32"/>
      <c r="E43" s="32"/>
      <c r="F43" s="32"/>
      <c r="G43" s="32"/>
      <c r="H43" s="32"/>
      <c r="I43" s="32"/>
      <c r="J43" s="32"/>
      <c r="K43" s="32"/>
      <c r="L43" s="32"/>
      <c r="M43" s="32"/>
    </row>
    <row r="44" spans="1:13" s="27" customFormat="1" x14ac:dyDescent="0.25"/>
    <row r="45" spans="1:13" s="27" customFormat="1" ht="57" customHeight="1" x14ac:dyDescent="0.25">
      <c r="A45" s="29" t="s">
        <v>34</v>
      </c>
      <c r="B45" s="28" t="str">
        <f>VLOOKUP(D2,'NFM measures'!A2:AM21,32,FALSE)</f>
        <v>Winter cover crops = £114 per ha
Permanent grassland with very low inputs = £95 per ha</v>
      </c>
      <c r="C45" s="28"/>
      <c r="D45" s="28"/>
      <c r="E45" s="28"/>
      <c r="F45" s="28"/>
      <c r="G45" s="28"/>
      <c r="H45" s="28"/>
      <c r="I45" s="28"/>
      <c r="J45" s="28"/>
      <c r="K45" s="28"/>
      <c r="L45" s="28"/>
      <c r="M45" s="28"/>
    </row>
    <row r="46" spans="1:13" s="27" customFormat="1" x14ac:dyDescent="0.25"/>
    <row r="47" spans="1:13" s="27" customFormat="1" ht="57" customHeight="1" x14ac:dyDescent="0.25">
      <c r="A47" s="27" t="s">
        <v>22</v>
      </c>
      <c r="B47" s="28" t="str">
        <f>VLOOKUP(D2,'NFM measures'!A2:AM21,28,FALSE)</f>
        <v>May require shift in which arable crops are sown and the timing</v>
      </c>
      <c r="C47" s="28"/>
      <c r="D47" s="28"/>
      <c r="E47" s="28"/>
      <c r="F47" s="28"/>
      <c r="G47" s="28"/>
      <c r="H47" s="28"/>
      <c r="I47" s="28"/>
      <c r="J47" s="28"/>
      <c r="K47" s="28"/>
      <c r="L47" s="28"/>
      <c r="M47" s="28"/>
    </row>
    <row r="48" spans="1:13" s="27" customFormat="1" x14ac:dyDescent="0.25"/>
    <row r="49" spans="4:7" s="27" customFormat="1" x14ac:dyDescent="0.25"/>
    <row r="50" spans="4:7" s="27" customFormat="1" x14ac:dyDescent="0.25"/>
    <row r="51" spans="4:7" s="27" customFormat="1" x14ac:dyDescent="0.25"/>
    <row r="52" spans="4:7" s="27" customFormat="1" x14ac:dyDescent="0.25"/>
    <row r="53" spans="4:7" s="27" customFormat="1" x14ac:dyDescent="0.25">
      <c r="D53" s="29"/>
      <c r="E53" s="29"/>
      <c r="F53" s="29"/>
      <c r="G53" s="29"/>
    </row>
    <row r="54" spans="4:7" s="27" customFormat="1" x14ac:dyDescent="0.25"/>
    <row r="55" spans="4:7" s="27" customFormat="1" x14ac:dyDescent="0.25"/>
    <row r="56" spans="4:7" s="27" customFormat="1" x14ac:dyDescent="0.25"/>
    <row r="57" spans="4:7" s="27" customFormat="1" x14ac:dyDescent="0.25"/>
    <row r="58" spans="4:7" s="27" customFormat="1" x14ac:dyDescent="0.25"/>
    <row r="59" spans="4:7" s="27" customFormat="1" x14ac:dyDescent="0.25"/>
    <row r="60" spans="4:7" s="27" customFormat="1" x14ac:dyDescent="0.25"/>
    <row r="61" spans="4:7" s="27" customFormat="1" x14ac:dyDescent="0.25"/>
    <row r="62" spans="4:7" s="27" customFormat="1" x14ac:dyDescent="0.25"/>
    <row r="63" spans="4:7" s="27" customFormat="1" x14ac:dyDescent="0.25"/>
    <row r="64" spans="4:7" s="27" customFormat="1" x14ac:dyDescent="0.25"/>
    <row r="65" s="27" customFormat="1" x14ac:dyDescent="0.25"/>
    <row r="66" s="27" customFormat="1" x14ac:dyDescent="0.25"/>
    <row r="67" s="27" customFormat="1" x14ac:dyDescent="0.25"/>
    <row r="68" s="27" customFormat="1" x14ac:dyDescent="0.25"/>
    <row r="69" s="27" customFormat="1" x14ac:dyDescent="0.25"/>
    <row r="70" s="27" customFormat="1" x14ac:dyDescent="0.25"/>
    <row r="71" s="27" customFormat="1" x14ac:dyDescent="0.25"/>
    <row r="72" s="27" customFormat="1" x14ac:dyDescent="0.25"/>
    <row r="73" s="27" customFormat="1" x14ac:dyDescent="0.25"/>
    <row r="74" s="27" customFormat="1" x14ac:dyDescent="0.25"/>
    <row r="75" s="27" customFormat="1" x14ac:dyDescent="0.25"/>
    <row r="76" s="27" customFormat="1" x14ac:dyDescent="0.25"/>
    <row r="77" s="27" customFormat="1" x14ac:dyDescent="0.25"/>
    <row r="78" s="27" customFormat="1" x14ac:dyDescent="0.25"/>
    <row r="79" s="27" customFormat="1" x14ac:dyDescent="0.25"/>
    <row r="80" s="27" customFormat="1" x14ac:dyDescent="0.25"/>
    <row r="81" s="27" customFormat="1" x14ac:dyDescent="0.25"/>
    <row r="82" s="27" customFormat="1" x14ac:dyDescent="0.25"/>
    <row r="83" s="27" customFormat="1" x14ac:dyDescent="0.25"/>
    <row r="84" s="27" customFormat="1" x14ac:dyDescent="0.25"/>
    <row r="85" s="27" customFormat="1" x14ac:dyDescent="0.25"/>
    <row r="86" s="27" customFormat="1" x14ac:dyDescent="0.25"/>
    <row r="87" s="27" customFormat="1" x14ac:dyDescent="0.25"/>
    <row r="88" s="27" customFormat="1" x14ac:dyDescent="0.25"/>
    <row r="89" s="27" customFormat="1" x14ac:dyDescent="0.25"/>
    <row r="90" s="27" customFormat="1" x14ac:dyDescent="0.25"/>
    <row r="91" s="27" customFormat="1" x14ac:dyDescent="0.25"/>
    <row r="92" s="27" customFormat="1" x14ac:dyDescent="0.25"/>
    <row r="93" s="27" customFormat="1" x14ac:dyDescent="0.25"/>
    <row r="94" s="27" customFormat="1" x14ac:dyDescent="0.25"/>
    <row r="95" s="27" customFormat="1" x14ac:dyDescent="0.25"/>
    <row r="96" s="27" customFormat="1" x14ac:dyDescent="0.25"/>
    <row r="97" s="27" customFormat="1" x14ac:dyDescent="0.25"/>
    <row r="98" s="27" customFormat="1" x14ac:dyDescent="0.25"/>
    <row r="99" s="27" customFormat="1" x14ac:dyDescent="0.25"/>
    <row r="100" s="27" customFormat="1" x14ac:dyDescent="0.25"/>
    <row r="101" s="27" customFormat="1" x14ac:dyDescent="0.25"/>
    <row r="102" s="27" customFormat="1" x14ac:dyDescent="0.25"/>
    <row r="103" s="27" customFormat="1" x14ac:dyDescent="0.25"/>
    <row r="104" s="27" customFormat="1" x14ac:dyDescent="0.25"/>
    <row r="105" s="27" customFormat="1" x14ac:dyDescent="0.25"/>
    <row r="106" s="27" customFormat="1" x14ac:dyDescent="0.25"/>
    <row r="107" s="27" customFormat="1" x14ac:dyDescent="0.25"/>
    <row r="108" s="27" customFormat="1" x14ac:dyDescent="0.25"/>
    <row r="109" s="27" customFormat="1" x14ac:dyDescent="0.25"/>
    <row r="110" s="27" customFormat="1" x14ac:dyDescent="0.25"/>
    <row r="111" s="27" customFormat="1" x14ac:dyDescent="0.25"/>
    <row r="112" s="27" customFormat="1" x14ac:dyDescent="0.25"/>
    <row r="113" s="27" customFormat="1" x14ac:dyDescent="0.25"/>
    <row r="114" s="27" customFormat="1" x14ac:dyDescent="0.25"/>
    <row r="115" s="27" customFormat="1" x14ac:dyDescent="0.25"/>
    <row r="116" s="27" customFormat="1" x14ac:dyDescent="0.25"/>
    <row r="117" s="27" customFormat="1" x14ac:dyDescent="0.25"/>
    <row r="118" s="27" customFormat="1" x14ac:dyDescent="0.25"/>
    <row r="119" s="27" customFormat="1" x14ac:dyDescent="0.25"/>
    <row r="120" s="27" customFormat="1" x14ac:dyDescent="0.25"/>
    <row r="121" s="27" customFormat="1" x14ac:dyDescent="0.25"/>
    <row r="122" s="27" customFormat="1" x14ac:dyDescent="0.25"/>
    <row r="123" s="27" customFormat="1" x14ac:dyDescent="0.25"/>
    <row r="124" s="27" customFormat="1" x14ac:dyDescent="0.25"/>
    <row r="125" s="27" customFormat="1" x14ac:dyDescent="0.25"/>
    <row r="126" s="27" customFormat="1" x14ac:dyDescent="0.25"/>
    <row r="127" s="27" customFormat="1" x14ac:dyDescent="0.25"/>
    <row r="128" s="27" customFormat="1" x14ac:dyDescent="0.25"/>
    <row r="129" s="27" customFormat="1" x14ac:dyDescent="0.25"/>
    <row r="130" s="27" customFormat="1" x14ac:dyDescent="0.25"/>
    <row r="131" s="27" customFormat="1" x14ac:dyDescent="0.25"/>
    <row r="132" s="27" customFormat="1" x14ac:dyDescent="0.25"/>
    <row r="133" s="27" customFormat="1" x14ac:dyDescent="0.25"/>
    <row r="134" s="27" customFormat="1" x14ac:dyDescent="0.25"/>
    <row r="135" s="27" customFormat="1" x14ac:dyDescent="0.25"/>
    <row r="136" s="27" customFormat="1" x14ac:dyDescent="0.25"/>
    <row r="137" s="27" customFormat="1" x14ac:dyDescent="0.25"/>
    <row r="138" s="27" customFormat="1" x14ac:dyDescent="0.25"/>
    <row r="139" s="27" customFormat="1" x14ac:dyDescent="0.25"/>
    <row r="140" s="27" customFormat="1" x14ac:dyDescent="0.25"/>
    <row r="141" s="27" customFormat="1" x14ac:dyDescent="0.25"/>
    <row r="142" s="27" customFormat="1" x14ac:dyDescent="0.25"/>
    <row r="143" s="27" customFormat="1" x14ac:dyDescent="0.25"/>
    <row r="144" s="27" customFormat="1" x14ac:dyDescent="0.25"/>
    <row r="145" s="27" customFormat="1" x14ac:dyDescent="0.25"/>
    <row r="146" s="27" customFormat="1" x14ac:dyDescent="0.25"/>
    <row r="147" s="27" customFormat="1" x14ac:dyDescent="0.25"/>
    <row r="148" s="27" customFormat="1" x14ac:dyDescent="0.25"/>
    <row r="149" s="27" customFormat="1" x14ac:dyDescent="0.25"/>
    <row r="150" s="27" customFormat="1" x14ac:dyDescent="0.25"/>
  </sheetData>
  <sheetProtection algorithmName="SHA-512" hashValue="GjkEcIyfMpmOrKJneDrgTNkITySzFT40AAYGs4e72lga/Aohzjn12nMYwyhUf90FRMi0e1a7EsYaM4Ty0POzPw==" saltValue="hx4EMWnxpCakKoeFAMlkgw==" spinCount="100000" sheet="1" objects="1" scenarios="1"/>
  <mergeCells count="23">
    <mergeCell ref="B41:F41"/>
    <mergeCell ref="D2:F2"/>
    <mergeCell ref="B15:M15"/>
    <mergeCell ref="B37:M37"/>
    <mergeCell ref="B39:M39"/>
    <mergeCell ref="A1:L1"/>
    <mergeCell ref="B17:M17"/>
    <mergeCell ref="B45:M45"/>
    <mergeCell ref="B47:M47"/>
    <mergeCell ref="D10:L10"/>
    <mergeCell ref="A2:C2"/>
    <mergeCell ref="D3:J3"/>
    <mergeCell ref="D6:L6"/>
    <mergeCell ref="B25:M25"/>
    <mergeCell ref="B27:M27"/>
    <mergeCell ref="B29:M29"/>
    <mergeCell ref="B31:M31"/>
    <mergeCell ref="B33:M33"/>
    <mergeCell ref="B35:M35"/>
    <mergeCell ref="B43:M43"/>
    <mergeCell ref="B21:M21"/>
    <mergeCell ref="B19:M19"/>
    <mergeCell ref="B23:M2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B6C1CBD-63B5-4303-B274-2371177F167E}">
          <x14:formula1>
            <xm:f>'NFM measures'!$A$2:$A$21</xm:f>
          </x14:formula1>
          <xm:sqref>D2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g D A A B Q S w M E F A A C A A g A b X n t U L I 2 s y S o A A A A + A A A A B I A H A B D b 2 5 m a W c v U G F j a 2 F n Z S 5 4 b W w g o h g A K K A U A A A A A A A A A A A A A A A A A A A A A A A A A A A A h Y / R C o I w G I V f R X b v N l f C k N 8 J d d F N Q h B E t 2 M u H e k M N 9 N 3 6 6 J H 6 h U S y u q u y 3 P 4 D n z n c b t D N j Z 1 c N W d M 6 1 N U Y Q p C r R V b W F s m a L e n 0 K O M g E 7 q c 6 y 1 M E E W 5 e M z q S o 8 v 6 S E D I M A x 4 W u O 1 K w i i N y D H f 7 l W l G x k a 6 7 y 0 S q P P q v i / Q g I O L x n B M G c 4 5 j H H b B k B m W v I j f 0 i b D L G F M h P C e u + 9 n 2 n h b b h Z g V k j k D e L 8 Q T U E s D B B Q A A g A I A G 1 5 7 V 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t e e 1 Q K I p H u A 4 A A A A R A A A A E w A c A E Z v c m 1 1 b G F z L 1 N l Y 3 R p b 2 4 x L m 0 g o h g A K K A U A A A A A A A A A A A A A A A A A A A A A A A A A A A A K 0 5 N L s n M z 1 M I h t C G 1 g B Q S w E C L Q A U A A I A C A B t e e 1 Q s j a z J K g A A A D 4 A A A A E g A A A A A A A A A A A A A A A A A A A A A A Q 2 9 u Z m l n L 1 B h Y 2 t h Z 2 U u e G 1 s U E s B A i 0 A F A A C A A g A b X n t U A / K 6 a u k A A A A 6 Q A A A B M A A A A A A A A A A A A A A A A A 9 A A A A F t D b 2 5 0 Z W 5 0 X 1 R 5 c G V z X S 5 4 b W x Q S w E C L Q A U A A I A C A B t e e 1 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j l p a 0 G H J P 0 6 p D O K 1 w 0 b N B Q A A A A A C A A A A A A A Q Z g A A A A E A A C A A A A C c 6 A R K v E X U m s V g p a o n D y c L y w n f c d R J 5 v s 4 H x D z O w X j T w A A A A A O g A A A A A I A A C A A A A D G s c 9 y u t S J b J A c Q g q R v J R C 7 L v J A R X W C P 0 t y U v v Y J 5 A n V A A A A B Z x e N s x d c l / M v 5 / j V S l q M 5 s T I r G y l y + T l + n 5 3 X o 9 W P J I t + Y C J T 6 h k d V M C d W f e 4 9 H N q I u p 6 W 3 h x o B k d 1 8 c x X 9 s 4 K F b 0 F T 4 b F C k P s / q n 7 w c t s E A A A A D j 5 9 S 1 m f 2 Y K / 5 c E U j F v w / I + g j 7 j J I u Z T r t T X d o 9 2 I f j v m h E 3 g x 6 3 J a 4 t O 4 Q R d A s w f 9 R R v j n P W m J Y 2 N l / J n / A X / < / D a t a M a s h u p > 
</file>

<file path=customXml/item2.xml><?xml version="1.0" encoding="utf-8"?>
<ct:contentTypeSchema xmlns:ct="http://schemas.microsoft.com/office/2006/metadata/contentType" xmlns:ma="http://schemas.microsoft.com/office/2006/metadata/properties/metaAttributes" ct:_="" ma:_="" ma:contentTypeName="Document" ma:contentTypeID="0x010100ED34CDC765486C419249EE9B55FF1413" ma:contentTypeVersion="16" ma:contentTypeDescription="Create a new document." ma:contentTypeScope="" ma:versionID="262e9fc9045985b057371eb74e33bbf2">
  <xsd:schema xmlns:xsd="http://www.w3.org/2001/XMLSchema" xmlns:xs="http://www.w3.org/2001/XMLSchema" xmlns:p="http://schemas.microsoft.com/office/2006/metadata/properties" xmlns:ns2="5efc0adb-3b99-46a5-9b2c-67aff3ccd063" xmlns:ns3="8b89d4b6-69ee-4be1-96fc-c20e4905b719" targetNamespace="http://schemas.microsoft.com/office/2006/metadata/properties" ma:root="true" ma:fieldsID="83c5377dfc63281d4e648ffb67296b47" ns2:_="" ns3:_="">
    <xsd:import namespace="5efc0adb-3b99-46a5-9b2c-67aff3ccd063"/>
    <xsd:import namespace="8b89d4b6-69ee-4be1-96fc-c20e4905b7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c0adb-3b99-46a5-9b2c-67aff3ccd0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0b7c798-b43b-44e5-bb2a-58bf5b0717e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b89d4b6-69ee-4be1-96fc-c20e4905b71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b59fda4-a018-4c0e-97a6-3146a4eebb65}" ma:internalName="TaxCatchAll" ma:showField="CatchAllData" ma:web="8b89d4b6-69ee-4be1-96fc-c20e4905b7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8b89d4b6-69ee-4be1-96fc-c20e4905b719" xsi:nil="true"/>
    <lcf76f155ced4ddcb4097134ff3c332f xmlns="5efc0adb-3b99-46a5-9b2c-67aff3ccd06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3C3542F-9A99-401D-BCE7-869E22D243F7}">
  <ds:schemaRefs>
    <ds:schemaRef ds:uri="http://schemas.microsoft.com/DataMashup"/>
  </ds:schemaRefs>
</ds:datastoreItem>
</file>

<file path=customXml/itemProps2.xml><?xml version="1.0" encoding="utf-8"?>
<ds:datastoreItem xmlns:ds="http://schemas.openxmlformats.org/officeDocument/2006/customXml" ds:itemID="{BAA23D69-80FA-4284-9538-4FC380642C4B}"/>
</file>

<file path=customXml/itemProps3.xml><?xml version="1.0" encoding="utf-8"?>
<ds:datastoreItem xmlns:ds="http://schemas.openxmlformats.org/officeDocument/2006/customXml" ds:itemID="{0AA6312C-256C-4F04-9B90-6EC5C11EF618}"/>
</file>

<file path=customXml/itemProps4.xml><?xml version="1.0" encoding="utf-8"?>
<ds:datastoreItem xmlns:ds="http://schemas.openxmlformats.org/officeDocument/2006/customXml" ds:itemID="{5C2CFB8A-3691-42FF-A2C1-45D286FC45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NFM measures</vt:lpstr>
      <vt:lpstr>Sources and further info</vt:lpstr>
      <vt:lpstr>NFM Information 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Phillips</dc:creator>
  <cp:lastModifiedBy>Michael Phillips</cp:lastModifiedBy>
  <dcterms:created xsi:type="dcterms:W3CDTF">2020-03-17T15:02:31Z</dcterms:created>
  <dcterms:modified xsi:type="dcterms:W3CDTF">2020-09-14T14:22:06Z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0x010100ED34CDC765486C419249EE9B55FF1413</vt:lpwstr>
  </property>
</Properties>
</file>